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包件3（厨房设备、饮水机） (2)" sheetId="1" r:id="rId1"/>
  </sheets>
  <definedNames>
    <definedName name="_xlnm._FilterDatabase" localSheetId="0" hidden="1">'包件3（厨房设备、饮水机） (2)'!$A$2:$AB$85</definedName>
    <definedName name="_xlnm.Print_Area" localSheetId="0">'包件3（厨房设备、饮水机） (2)'!$A$1:$J$85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146" name="ID_F76A7CF869734CC1A06DED5B4C09D954" descr="灭蝇灯.jpg"/>
        <xdr:cNvPicPr>
          <a:picLocks noChangeAspect="1"/>
        </xdr:cNvPicPr>
      </xdr:nvPicPr>
      <xdr:blipFill>
        <a:blip r:embed="rId1"/>
        <a:srcRect t="17430" b="6425"/>
        <a:stretch>
          <a:fillRect/>
        </a:stretch>
      </xdr:blipFill>
      <xdr:spPr>
        <a:xfrm>
          <a:off x="12044680" y="1304925"/>
          <a:ext cx="657225" cy="445770"/>
        </a:xfrm>
        <a:prstGeom prst="rect">
          <a:avLst/>
        </a:prstGeom>
        <a:noFill/>
        <a:ln w="9525">
          <a:noFill/>
        </a:ln>
      </xdr:spPr>
    </xdr:pic>
  </etc:cellImage>
  <etc:cellImage>
    <xdr:pic>
      <xdr:nvPicPr>
        <xdr:cNvPr id="148" name="ID_222A130448444465928EA6AD58EDF3CC" descr="u=2607305819,2664721863&amp;fm=26&amp;gp=0[1]"/>
        <xdr:cNvPicPr>
          <a:picLocks noChangeAspect="1"/>
        </xdr:cNvPicPr>
      </xdr:nvPicPr>
      <xdr:blipFill>
        <a:blip r:embed="rId2"/>
        <a:stretch>
          <a:fillRect/>
        </a:stretch>
      </xdr:blipFill>
      <xdr:spPr>
        <a:xfrm>
          <a:off x="11920220" y="2438400"/>
          <a:ext cx="742950" cy="575310"/>
        </a:xfrm>
        <a:prstGeom prst="rect">
          <a:avLst/>
        </a:prstGeom>
      </xdr:spPr>
    </xdr:pic>
  </etc:cellImage>
  <etc:cellImage>
    <xdr:pic>
      <xdr:nvPicPr>
        <xdr:cNvPr id="199" name="ID_9DB32BF1CE8A4B499C3AD8F9A4A8CFFA" descr="12004"/>
        <xdr:cNvPicPr>
          <a:picLocks noChangeAspect="1"/>
        </xdr:cNvPicPr>
      </xdr:nvPicPr>
      <xdr:blipFill>
        <a:blip r:embed="rId3">
          <a:lum bright="6000"/>
        </a:blip>
        <a:srcRect r="15715"/>
        <a:stretch>
          <a:fillRect/>
        </a:stretch>
      </xdr:blipFill>
      <xdr:spPr>
        <a:xfrm>
          <a:off x="11920220" y="47197010"/>
          <a:ext cx="381000" cy="397510"/>
        </a:xfrm>
        <a:prstGeom prst="rect">
          <a:avLst/>
        </a:prstGeom>
        <a:noFill/>
        <a:ln w="9525">
          <a:noFill/>
        </a:ln>
      </xdr:spPr>
    </xdr:pic>
  </etc:cellImage>
  <etc:cellImage>
    <xdr:pic>
      <xdr:nvPicPr>
        <xdr:cNvPr id="159" name="ID_B439462FE74C4BBCBF051EDA51CA7949" descr="http://t3.baidu.com/it/u=349951500,3094525862&amp;fm=21&amp;gp=0.jpg"/>
        <xdr:cNvPicPr>
          <a:picLocks noChangeAspect="1"/>
        </xdr:cNvPicPr>
      </xdr:nvPicPr>
      <xdr:blipFill>
        <a:blip r:embed="rId4"/>
        <a:srcRect l="11940" t="13675" r="13432" b="11111"/>
        <a:stretch>
          <a:fillRect/>
        </a:stretch>
      </xdr:blipFill>
      <xdr:spPr>
        <a:xfrm>
          <a:off x="11920220" y="10836275"/>
          <a:ext cx="819150" cy="619125"/>
        </a:xfrm>
        <a:prstGeom prst="rect">
          <a:avLst/>
        </a:prstGeom>
        <a:noFill/>
        <a:ln w="9525">
          <a:noFill/>
        </a:ln>
      </xdr:spPr>
    </xdr:pic>
  </etc:cellImage>
  <etc:cellImage>
    <xdr:pic>
      <xdr:nvPicPr>
        <xdr:cNvPr id="147" name="ID_280B66B66921484A83C0C7F564F1D011"/>
        <xdr:cNvPicPr>
          <a:picLocks noChangeAspect="1" noChangeArrowheads="1"/>
        </xdr:cNvPicPr>
      </xdr:nvPicPr>
      <xdr:blipFill>
        <a:blip r:embed="rId5"/>
        <a:srcRect/>
        <a:stretch>
          <a:fillRect/>
        </a:stretch>
      </xdr:blipFill>
      <xdr:spPr>
        <a:xfrm>
          <a:off x="11920220" y="1828800"/>
          <a:ext cx="775335" cy="381000"/>
        </a:xfrm>
        <a:prstGeom prst="rect">
          <a:avLst/>
        </a:prstGeom>
        <a:noFill/>
        <a:extLst>
          <a:ext uri="{909E8E84-426E-40DD-AFC4-6F175D3DCCD1}">
            <a14:hiddenFill xmlns:a14="http://schemas.microsoft.com/office/drawing/2010/main">
              <a:solidFill>
                <a:srgbClr val="FFFFFF"/>
              </a:solidFill>
            </a14:hiddenFill>
          </a:ext>
        </a:extLst>
      </xdr:spPr>
    </xdr:pic>
  </etc:cellImage>
  <etc:cellImage>
    <xdr:pic>
      <xdr:nvPicPr>
        <xdr:cNvPr id="162" name="ID_B4A503313F8A49149B8DD946F90765BF" descr="5acac753ad6d26bf"/>
        <xdr:cNvPicPr>
          <a:picLocks noChangeAspect="1" noChangeArrowheads="1"/>
        </xdr:cNvPicPr>
      </xdr:nvPicPr>
      <xdr:blipFill>
        <a:blip r:embed="rId6"/>
        <a:srcRect l="12341" r="12380"/>
        <a:stretch>
          <a:fillRect/>
        </a:stretch>
      </xdr:blipFill>
      <xdr:spPr>
        <a:xfrm>
          <a:off x="11920220" y="13051790"/>
          <a:ext cx="683260" cy="658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etc:cellImage>
  <etc:cellImage>
    <xdr:pic>
      <xdr:nvPicPr>
        <xdr:cNvPr id="150" name="ID_E0657189B806495A8D7FB09E4512710F" descr="96caaaa9116962d0fc37ba9d95fb0541_u=2953409793,4233649781&amp;fm=26&amp;gp=0"/>
        <xdr:cNvPicPr>
          <a:picLocks noChangeAspect="1"/>
        </xdr:cNvPicPr>
      </xdr:nvPicPr>
      <xdr:blipFill>
        <a:blip r:embed="rId7"/>
        <a:stretch>
          <a:fillRect/>
        </a:stretch>
      </xdr:blipFill>
      <xdr:spPr>
        <a:xfrm>
          <a:off x="11920220" y="3810000"/>
          <a:ext cx="628650" cy="586740"/>
        </a:xfrm>
        <a:prstGeom prst="rect">
          <a:avLst/>
        </a:prstGeom>
        <a:noFill/>
        <a:ln w="9525">
          <a:noFill/>
        </a:ln>
      </xdr:spPr>
    </xdr:pic>
  </etc:cellImage>
  <etc:cellImage>
    <xdr:pic>
      <xdr:nvPicPr>
        <xdr:cNvPr id="173" name="ID_63329F71B8784178BAB18EF5356DE991"/>
        <xdr:cNvPicPr>
          <a:picLocks noChangeAspect="1" noChangeArrowheads="1"/>
        </xdr:cNvPicPr>
      </xdr:nvPicPr>
      <xdr:blipFill>
        <a:blip r:embed="rId8"/>
        <a:srcRect l="10246" t="11667" r="11475" b="6666"/>
        <a:stretch>
          <a:fillRect/>
        </a:stretch>
      </xdr:blipFill>
      <xdr:spPr>
        <a:xfrm>
          <a:off x="11920220" y="26663015"/>
          <a:ext cx="523875" cy="600075"/>
        </a:xfrm>
        <a:prstGeom prst="rect">
          <a:avLst/>
        </a:prstGeom>
        <a:noFill/>
        <a:extLst>
          <a:ext uri="{909E8E84-426E-40DD-AFC4-6F175D3DCCD1}">
            <a14:hiddenFill xmlns:a14="http://schemas.microsoft.com/office/drawing/2010/main">
              <a:solidFill>
                <a:srgbClr val="FFFFFF"/>
              </a:solidFill>
            </a14:hiddenFill>
          </a:ext>
        </a:extLst>
      </xdr:spPr>
    </xdr:pic>
  </etc:cellImage>
  <etc:cellImage>
    <xdr:pic>
      <xdr:nvPicPr>
        <xdr:cNvPr id="149" name="ID_968215F83F014007A2351FCF3C8C9D3E" descr="684fd5cc0c4087f3f2558f8b8428e59c_u=448941354,3366497394&amp;fm=26&amp;gp=0"/>
        <xdr:cNvPicPr>
          <a:picLocks noChangeAspect="1"/>
        </xdr:cNvPicPr>
      </xdr:nvPicPr>
      <xdr:blipFill>
        <a:blip r:embed="rId9"/>
        <a:srcRect t="18092" b="21526"/>
        <a:stretch>
          <a:fillRect/>
        </a:stretch>
      </xdr:blipFill>
      <xdr:spPr>
        <a:xfrm>
          <a:off x="11920220" y="3048000"/>
          <a:ext cx="821690" cy="523875"/>
        </a:xfrm>
        <a:prstGeom prst="rect">
          <a:avLst/>
        </a:prstGeom>
        <a:noFill/>
        <a:ln w="9525">
          <a:noFill/>
        </a:ln>
      </xdr:spPr>
    </xdr:pic>
  </etc:cellImage>
  <etc:cellImage>
    <xdr:pic>
      <xdr:nvPicPr>
        <xdr:cNvPr id="151" name="ID_B8C4291D86F04A84AFC5090222832A73"/>
        <xdr:cNvPicPr/>
      </xdr:nvPicPr>
      <xdr:blipFill>
        <a:blip r:embed="rId10"/>
        <a:stretch>
          <a:fillRect/>
        </a:stretch>
      </xdr:blipFill>
      <xdr:spPr>
        <a:xfrm>
          <a:off x="11920220" y="4581525"/>
          <a:ext cx="857250" cy="621030"/>
        </a:xfrm>
        <a:prstGeom prst="rect">
          <a:avLst/>
        </a:prstGeom>
        <a:noFill/>
        <a:ln w="9525">
          <a:noFill/>
        </a:ln>
      </xdr:spPr>
    </xdr:pic>
  </etc:cellImage>
  <etc:cellImage>
    <xdr:pic>
      <xdr:nvPicPr>
        <xdr:cNvPr id="153" name="ID_16CA391BE27E43A0AA522198AD9F3888" descr="8d5e3f1739d1a4840134213c26d10ef4_u=434500668,3003626985&amp;fm=26&amp;gp=0"/>
        <xdr:cNvPicPr>
          <a:picLocks noChangeAspect="1"/>
        </xdr:cNvPicPr>
      </xdr:nvPicPr>
      <xdr:blipFill>
        <a:blip r:embed="rId11"/>
        <a:stretch>
          <a:fillRect/>
        </a:stretch>
      </xdr:blipFill>
      <xdr:spPr>
        <a:xfrm>
          <a:off x="11920220" y="6410325"/>
          <a:ext cx="695325" cy="594360"/>
        </a:xfrm>
        <a:prstGeom prst="rect">
          <a:avLst/>
        </a:prstGeom>
        <a:noFill/>
        <a:ln w="9525">
          <a:noFill/>
        </a:ln>
      </xdr:spPr>
    </xdr:pic>
  </etc:cellImage>
  <etc:cellImage>
    <xdr:pic>
      <xdr:nvPicPr>
        <xdr:cNvPr id="207" name="ID_2403D2C650B648E9867B0C90CCD0B60C"/>
        <xdr:cNvPicPr>
          <a:picLocks noChangeAspect="1" noChangeArrowheads="1"/>
        </xdr:cNvPicPr>
      </xdr:nvPicPr>
      <xdr:blipFill>
        <a:blip r:embed="rId12"/>
        <a:srcRect/>
        <a:stretch>
          <a:fillRect/>
        </a:stretch>
      </xdr:blipFill>
      <xdr:spPr>
        <a:xfrm>
          <a:off x="12006580" y="55591710"/>
          <a:ext cx="876935" cy="514350"/>
        </a:xfrm>
        <a:prstGeom prst="rect">
          <a:avLst/>
        </a:prstGeom>
        <a:noFill/>
        <a:extLst>
          <a:ext uri="{909E8E84-426E-40DD-AFC4-6F175D3DCCD1}">
            <a14:hiddenFill xmlns:a14="http://schemas.microsoft.com/office/drawing/2010/main">
              <a:solidFill>
                <a:srgbClr val="FFFFFF"/>
              </a:solidFill>
            </a14:hiddenFill>
          </a:ext>
        </a:extLst>
      </xdr:spPr>
    </xdr:pic>
  </etc:cellImage>
  <etc:cellImage>
    <xdr:pic>
      <xdr:nvPicPr>
        <xdr:cNvPr id="152" name="ID_608E997B0C974DFC8D885A5580CF04F7" descr="灭蝇灯.jpg"/>
        <xdr:cNvPicPr>
          <a:picLocks noChangeAspect="1"/>
        </xdr:cNvPicPr>
      </xdr:nvPicPr>
      <xdr:blipFill>
        <a:blip r:embed="rId1"/>
        <a:srcRect t="17430" b="6425"/>
        <a:stretch>
          <a:fillRect/>
        </a:stretch>
      </xdr:blipFill>
      <xdr:spPr>
        <a:xfrm>
          <a:off x="11920220" y="5800725"/>
          <a:ext cx="657225" cy="445770"/>
        </a:xfrm>
        <a:prstGeom prst="rect">
          <a:avLst/>
        </a:prstGeom>
        <a:noFill/>
        <a:ln w="9525">
          <a:noFill/>
        </a:ln>
      </xdr:spPr>
    </xdr:pic>
  </etc:cellImage>
  <etc:cellImage>
    <xdr:pic>
      <xdr:nvPicPr>
        <xdr:cNvPr id="154" name="ID_929F0D3A5DC749B3B9256A0A36FC0A11" descr="fa5434afe0b4b1f9e1553eff2b8130a3_u=1303948223,1643599802&amp;fm=26&amp;gp=0"/>
        <xdr:cNvPicPr>
          <a:picLocks noChangeAspect="1"/>
        </xdr:cNvPicPr>
      </xdr:nvPicPr>
      <xdr:blipFill>
        <a:blip r:embed="rId13"/>
        <a:stretch>
          <a:fillRect/>
        </a:stretch>
      </xdr:blipFill>
      <xdr:spPr>
        <a:xfrm>
          <a:off x="11920220" y="7172325"/>
          <a:ext cx="774700" cy="676275"/>
        </a:xfrm>
        <a:prstGeom prst="rect">
          <a:avLst/>
        </a:prstGeom>
        <a:noFill/>
        <a:ln w="9525">
          <a:noFill/>
        </a:ln>
      </xdr:spPr>
    </xdr:pic>
  </etc:cellImage>
  <etc:cellImage>
    <xdr:pic>
      <xdr:nvPicPr>
        <xdr:cNvPr id="155" name="ID_02B7CAD422984A8481100BCDE7F24287" descr="fbe97080802a1b7f312bf025d43d0293_u=351455262,2770128256&amp;fm=26&amp;gp=0"/>
        <xdr:cNvPicPr>
          <a:picLocks noChangeAspect="1" noChangeArrowheads="1"/>
        </xdr:cNvPicPr>
      </xdr:nvPicPr>
      <xdr:blipFill>
        <a:blip r:embed="rId14"/>
        <a:srcRect t="17480" b="11653"/>
        <a:stretch>
          <a:fillRect/>
        </a:stretch>
      </xdr:blipFill>
      <xdr:spPr>
        <a:xfrm>
          <a:off x="11920220" y="7953375"/>
          <a:ext cx="80454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etc:cellImage>
  <etc:cellImage>
    <xdr:pic>
      <xdr:nvPicPr>
        <xdr:cNvPr id="190" name="ID_8E356848A03746839C7371BB0D07162D" descr="de1c49f44dc5290ced7decfd26a3353"/>
        <xdr:cNvPicPr>
          <a:picLocks noChangeAspect="1"/>
        </xdr:cNvPicPr>
      </xdr:nvPicPr>
      <xdr:blipFill>
        <a:blip r:embed="rId15"/>
        <a:srcRect l="9760" t="5912" r="10140" b="7389"/>
        <a:stretch>
          <a:fillRect/>
        </a:stretch>
      </xdr:blipFill>
      <xdr:spPr>
        <a:xfrm>
          <a:off x="11920220" y="40100250"/>
          <a:ext cx="785495" cy="553085"/>
        </a:xfrm>
        <a:prstGeom prst="rect">
          <a:avLst/>
        </a:prstGeom>
      </xdr:spPr>
    </xdr:pic>
  </etc:cellImage>
  <etc:cellImage>
    <xdr:pic>
      <xdr:nvPicPr>
        <xdr:cNvPr id="156" name="ID_542F04BCA0FC4D878D56C36711ADEFF7" descr="灭蝇灯.jpg"/>
        <xdr:cNvPicPr>
          <a:picLocks noChangeAspect="1"/>
        </xdr:cNvPicPr>
      </xdr:nvPicPr>
      <xdr:blipFill>
        <a:blip r:embed="rId1"/>
        <a:srcRect t="17430" b="6425"/>
        <a:stretch>
          <a:fillRect/>
        </a:stretch>
      </xdr:blipFill>
      <xdr:spPr>
        <a:xfrm>
          <a:off x="11920220" y="8867775"/>
          <a:ext cx="657225" cy="445770"/>
        </a:xfrm>
        <a:prstGeom prst="rect">
          <a:avLst/>
        </a:prstGeom>
        <a:noFill/>
        <a:ln w="9525">
          <a:noFill/>
        </a:ln>
      </xdr:spPr>
    </xdr:pic>
  </etc:cellImage>
  <etc:cellImage>
    <xdr:pic>
      <xdr:nvPicPr>
        <xdr:cNvPr id="188" name="ID_064448A68196424DBF7E94E49149169E" descr="23112433f5b7db73003f2fb05172416b_u=2076447038,3068525127&amp;fm=26&amp;gp=0"/>
        <xdr:cNvPicPr>
          <a:picLocks noChangeAspect="1"/>
        </xdr:cNvPicPr>
      </xdr:nvPicPr>
      <xdr:blipFill>
        <a:blip r:embed="rId16"/>
        <a:srcRect t="9163" b="14661"/>
        <a:stretch>
          <a:fillRect/>
        </a:stretch>
      </xdr:blipFill>
      <xdr:spPr>
        <a:xfrm>
          <a:off x="11920220" y="38750240"/>
          <a:ext cx="607060" cy="428625"/>
        </a:xfrm>
        <a:prstGeom prst="rect">
          <a:avLst/>
        </a:prstGeom>
        <a:noFill/>
        <a:ln w="9525">
          <a:noFill/>
        </a:ln>
      </xdr:spPr>
    </xdr:pic>
  </etc:cellImage>
  <etc:cellImage>
    <xdr:pic>
      <xdr:nvPicPr>
        <xdr:cNvPr id="157" name="ID_7634A0FD17D743F28E03AC1C99E97E29" descr="23112433f5b7db73003f2fb05172416b_u=2076447038,3068525127&amp;fm=26&amp;gp=0"/>
        <xdr:cNvPicPr>
          <a:picLocks noChangeAspect="1"/>
        </xdr:cNvPicPr>
      </xdr:nvPicPr>
      <xdr:blipFill>
        <a:blip r:embed="rId16"/>
        <a:srcRect t="9163" b="14661"/>
        <a:stretch>
          <a:fillRect/>
        </a:stretch>
      </xdr:blipFill>
      <xdr:spPr>
        <a:xfrm>
          <a:off x="11920220" y="9477375"/>
          <a:ext cx="607060" cy="428625"/>
        </a:xfrm>
        <a:prstGeom prst="rect">
          <a:avLst/>
        </a:prstGeom>
        <a:noFill/>
        <a:ln w="9525">
          <a:noFill/>
        </a:ln>
      </xdr:spPr>
    </xdr:pic>
  </etc:cellImage>
  <etc:cellImage>
    <xdr:pic>
      <xdr:nvPicPr>
        <xdr:cNvPr id="201" name="ID_619B4535C7DD4FDDBEEB286C50E86EEF"/>
        <xdr:cNvPicPr>
          <a:picLocks noChangeAspect="1" noChangeArrowheads="1"/>
        </xdr:cNvPicPr>
      </xdr:nvPicPr>
      <xdr:blipFill>
        <a:blip r:embed="rId17"/>
        <a:srcRect l="8053" r="11600"/>
        <a:stretch>
          <a:fillRect/>
        </a:stretch>
      </xdr:blipFill>
      <xdr:spPr>
        <a:xfrm>
          <a:off x="11920220" y="48244760"/>
          <a:ext cx="843280" cy="790575"/>
        </a:xfrm>
        <a:prstGeom prst="rect">
          <a:avLst/>
        </a:prstGeom>
        <a:noFill/>
        <a:extLst>
          <a:ext uri="{909E8E84-426E-40DD-AFC4-6F175D3DCCD1}">
            <a14:hiddenFill xmlns:a14="http://schemas.microsoft.com/office/drawing/2010/main">
              <a:solidFill>
                <a:srgbClr val="FFFFFF"/>
              </a:solidFill>
            </a14:hiddenFill>
          </a:ext>
        </a:extLst>
      </xdr:spPr>
    </xdr:pic>
  </etc:cellImage>
  <etc:cellImage>
    <xdr:pic>
      <xdr:nvPicPr>
        <xdr:cNvPr id="158" name="ID_6EFAF91B1C0D43D48C04EAE86D4731B5"/>
        <xdr:cNvPicPr>
          <a:picLocks noChangeAspect="1" noChangeArrowheads="1"/>
        </xdr:cNvPicPr>
      </xdr:nvPicPr>
      <xdr:blipFill>
        <a:blip r:embed="rId18"/>
        <a:srcRect t="13022" b="18492"/>
        <a:stretch>
          <a:fillRect/>
        </a:stretch>
      </xdr:blipFill>
      <xdr:spPr>
        <a:xfrm>
          <a:off x="11920220" y="9934575"/>
          <a:ext cx="509905" cy="440690"/>
        </a:xfrm>
        <a:prstGeom prst="rect">
          <a:avLst/>
        </a:prstGeom>
        <a:noFill/>
        <a:extLst>
          <a:ext uri="{909E8E84-426E-40DD-AFC4-6F175D3DCCD1}">
            <a14:hiddenFill xmlns:a14="http://schemas.microsoft.com/office/drawing/2010/main">
              <a:solidFill>
                <a:srgbClr val="FFFFFF"/>
              </a:solidFill>
            </a14:hiddenFill>
          </a:ext>
        </a:extLst>
      </xdr:spPr>
    </xdr:pic>
  </etc:cellImage>
  <etc:cellImage>
    <xdr:pic>
      <xdr:nvPicPr>
        <xdr:cNvPr id="160" name="ID_8B636995ABFA4A4B857B07DBA6F9B542"/>
        <xdr:cNvPicPr>
          <a:picLocks noChangeAspect="1"/>
        </xdr:cNvPicPr>
      </xdr:nvPicPr>
      <xdr:blipFill>
        <a:blip r:embed="rId19"/>
        <a:stretch>
          <a:fillRect/>
        </a:stretch>
      </xdr:blipFill>
      <xdr:spPr>
        <a:xfrm>
          <a:off x="11920220" y="11346815"/>
          <a:ext cx="746125" cy="599440"/>
        </a:xfrm>
        <a:prstGeom prst="rect">
          <a:avLst/>
        </a:prstGeom>
        <a:noFill/>
        <a:ln w="9525">
          <a:noFill/>
        </a:ln>
      </xdr:spPr>
    </xdr:pic>
  </etc:cellImage>
  <etc:cellImage>
    <xdr:pic>
      <xdr:nvPicPr>
        <xdr:cNvPr id="197" name="ID_1158FD6101C144A2B15CAC0BA5BF8523" descr="风管、烟管.jpg"/>
        <xdr:cNvPicPr/>
      </xdr:nvPicPr>
      <xdr:blipFill>
        <a:blip r:embed="rId20"/>
        <a:srcRect/>
        <a:stretch>
          <a:fillRect/>
        </a:stretch>
      </xdr:blipFill>
      <xdr:spPr>
        <a:xfrm>
          <a:off x="11920220" y="46149260"/>
          <a:ext cx="652780" cy="295275"/>
        </a:xfrm>
        <a:prstGeom prst="rect">
          <a:avLst/>
        </a:prstGeom>
        <a:noFill/>
        <a:ln w="9525" cap="flat" cmpd="sng">
          <a:noFill/>
          <a:prstDash val="solid"/>
          <a:miter/>
        </a:ln>
        <a:effectLst/>
      </xdr:spPr>
    </xdr:pic>
  </etc:cellImage>
  <etc:cellImage>
    <xdr:pic>
      <xdr:nvPicPr>
        <xdr:cNvPr id="172" name="ID_FCC2D3BF0F664D4BAF4CB14020A908B1"/>
        <xdr:cNvPicPr>
          <a:picLocks noChangeAspect="1" noChangeArrowheads="1"/>
        </xdr:cNvPicPr>
      </xdr:nvPicPr>
      <xdr:blipFill>
        <a:blip r:embed="rId21"/>
        <a:srcRect l="12164" t="7201" r="5941" b="11399"/>
        <a:stretch>
          <a:fillRect/>
        </a:stretch>
      </xdr:blipFill>
      <xdr:spPr>
        <a:xfrm>
          <a:off x="11920220" y="25720040"/>
          <a:ext cx="812800" cy="571500"/>
        </a:xfrm>
        <a:prstGeom prst="rect">
          <a:avLst/>
        </a:prstGeom>
        <a:noFill/>
        <a:extLst>
          <a:ext uri="{909E8E84-426E-40DD-AFC4-6F175D3DCCD1}">
            <a14:hiddenFill xmlns:a14="http://schemas.microsoft.com/office/drawing/2010/main">
              <a:solidFill>
                <a:srgbClr val="FFFFFF"/>
              </a:solidFill>
            </a14:hiddenFill>
          </a:ext>
        </a:extLst>
      </xdr:spPr>
    </xdr:pic>
  </etc:cellImage>
  <etc:cellImage>
    <xdr:pic>
      <xdr:nvPicPr>
        <xdr:cNvPr id="161" name="ID_4FC95B1AD3734246935E8E90F396169B" descr="684fd5cc0c4087f3f2558f8b8428e59c_u=448941354,3366497394&amp;fm=26&amp;gp=0"/>
        <xdr:cNvPicPr>
          <a:picLocks noChangeAspect="1"/>
        </xdr:cNvPicPr>
      </xdr:nvPicPr>
      <xdr:blipFill>
        <a:blip r:embed="rId9"/>
        <a:srcRect t="18092" b="21526"/>
        <a:stretch>
          <a:fillRect/>
        </a:stretch>
      </xdr:blipFill>
      <xdr:spPr>
        <a:xfrm>
          <a:off x="11920220" y="12289790"/>
          <a:ext cx="821690" cy="523875"/>
        </a:xfrm>
        <a:prstGeom prst="rect">
          <a:avLst/>
        </a:prstGeom>
        <a:noFill/>
        <a:ln w="9525">
          <a:noFill/>
        </a:ln>
      </xdr:spPr>
    </xdr:pic>
  </etc:cellImage>
  <etc:cellImage>
    <xdr:pic>
      <xdr:nvPicPr>
        <xdr:cNvPr id="200" name="ID_CDD998ACC87740FA8E489CB78D16804F" descr="风管大小头 的图像结果"/>
        <xdr:cNvPicPr>
          <a:picLocks noChangeAspect="1" noChangeArrowheads="1"/>
        </xdr:cNvPicPr>
      </xdr:nvPicPr>
      <xdr:blipFill>
        <a:blip r:embed="rId22"/>
        <a:srcRect l="5405" t="21212" r="8108" b="28283"/>
        <a:stretch>
          <a:fillRect/>
        </a:stretch>
      </xdr:blipFill>
      <xdr:spPr>
        <a:xfrm>
          <a:off x="11920220" y="47720885"/>
          <a:ext cx="685800" cy="428625"/>
        </a:xfrm>
        <a:prstGeom prst="rect">
          <a:avLst/>
        </a:prstGeom>
        <a:noFill/>
        <a:extLst>
          <a:ext uri="{909E8E84-426E-40DD-AFC4-6F175D3DCCD1}">
            <a14:hiddenFill xmlns:a14="http://schemas.microsoft.com/office/drawing/2010/main">
              <a:solidFill>
                <a:srgbClr val="FFFFFF"/>
              </a:solidFill>
            </a14:hiddenFill>
          </a:ext>
        </a:extLst>
      </xdr:spPr>
    </xdr:pic>
  </etc:cellImage>
  <etc:cellImage>
    <xdr:pic>
      <xdr:nvPicPr>
        <xdr:cNvPr id="186" name="ID_B9B6727189DE468C8BC53E36260F11C0" descr="684fd5cc0c4087f3f2558f8b8428e59c_u=448941354,3366497394&amp;fm=26&amp;gp=0"/>
        <xdr:cNvPicPr>
          <a:picLocks noChangeAspect="1"/>
        </xdr:cNvPicPr>
      </xdr:nvPicPr>
      <xdr:blipFill>
        <a:blip r:embed="rId9"/>
        <a:srcRect t="18092" b="21526"/>
        <a:stretch>
          <a:fillRect/>
        </a:stretch>
      </xdr:blipFill>
      <xdr:spPr>
        <a:xfrm>
          <a:off x="11920220" y="37073840"/>
          <a:ext cx="821690" cy="523875"/>
        </a:xfrm>
        <a:prstGeom prst="rect">
          <a:avLst/>
        </a:prstGeom>
        <a:noFill/>
        <a:ln w="9525">
          <a:noFill/>
        </a:ln>
      </xdr:spPr>
    </xdr:pic>
  </etc:cellImage>
  <etc:cellImage>
    <xdr:pic>
      <xdr:nvPicPr>
        <xdr:cNvPr id="163" name="ID_883CF53D57A54F7F8C8AABCB69984B09" descr="20d2508d7c95112778c3398f2d229a3d_u=31072555,3044418254&amp;fm=26&amp;gp=0"/>
        <xdr:cNvPicPr>
          <a:picLocks noChangeAspect="1"/>
        </xdr:cNvPicPr>
      </xdr:nvPicPr>
      <xdr:blipFill>
        <a:blip r:embed="rId23"/>
        <a:srcRect l="18735" r="23106"/>
        <a:stretch>
          <a:fillRect/>
        </a:stretch>
      </xdr:blipFill>
      <xdr:spPr>
        <a:xfrm>
          <a:off x="11920220" y="13813790"/>
          <a:ext cx="723900" cy="758190"/>
        </a:xfrm>
        <a:prstGeom prst="rect">
          <a:avLst/>
        </a:prstGeom>
        <a:noFill/>
        <a:ln w="9525">
          <a:noFill/>
        </a:ln>
      </xdr:spPr>
    </xdr:pic>
  </etc:cellImage>
  <etc:cellImage>
    <xdr:pic>
      <xdr:nvPicPr>
        <xdr:cNvPr id="175" name="ID_345F8FCC4DE549328CB82B49A602F4E9" descr="5acac753ad6d26bf"/>
        <xdr:cNvPicPr>
          <a:picLocks noChangeAspect="1" noChangeArrowheads="1"/>
        </xdr:cNvPicPr>
      </xdr:nvPicPr>
      <xdr:blipFill>
        <a:blip r:embed="rId6"/>
        <a:srcRect l="12341" r="12380"/>
        <a:stretch>
          <a:fillRect/>
        </a:stretch>
      </xdr:blipFill>
      <xdr:spPr>
        <a:xfrm>
          <a:off x="11920220" y="28796615"/>
          <a:ext cx="683260" cy="658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etc:cellImage>
  <etc:cellImage>
    <xdr:pic>
      <xdr:nvPicPr>
        <xdr:cNvPr id="164" name="ID_22D107C5D8C64EF7BE73C20EC15AC786"/>
        <xdr:cNvPicPr>
          <a:picLocks noChangeAspect="1" noChangeArrowheads="1"/>
        </xdr:cNvPicPr>
      </xdr:nvPicPr>
      <xdr:blipFill>
        <a:blip r:embed="rId24">
          <a:extLst>
            <a:ext uri="{28A0092B-C50C-407E-A947-70E740481C1C}">
              <a14:useLocalDpi xmlns:a14="http://schemas.microsoft.com/office/drawing/2010/main" val="0"/>
            </a:ext>
          </a:extLst>
        </a:blip>
        <a:srcRect/>
        <a:stretch>
          <a:fillRect/>
        </a:stretch>
      </xdr:blipFill>
      <xdr:spPr>
        <a:xfrm>
          <a:off x="11920220" y="15337790"/>
          <a:ext cx="52260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etc:cellImage>
  <etc:cellImage>
    <xdr:pic>
      <xdr:nvPicPr>
        <xdr:cNvPr id="165" name="ID_13FF7EEF63F8410DBE602F9FA1B1ADB5" descr="灭蝇灯.jpg"/>
        <xdr:cNvPicPr>
          <a:picLocks noChangeAspect="1"/>
        </xdr:cNvPicPr>
      </xdr:nvPicPr>
      <xdr:blipFill>
        <a:blip r:embed="rId1"/>
        <a:srcRect t="17430" b="6425"/>
        <a:stretch>
          <a:fillRect/>
        </a:stretch>
      </xdr:blipFill>
      <xdr:spPr>
        <a:xfrm>
          <a:off x="11920220" y="16823690"/>
          <a:ext cx="657225" cy="445770"/>
        </a:xfrm>
        <a:prstGeom prst="rect">
          <a:avLst/>
        </a:prstGeom>
        <a:noFill/>
        <a:ln w="9525">
          <a:noFill/>
        </a:ln>
      </xdr:spPr>
    </xdr:pic>
  </etc:cellImage>
  <etc:cellImage>
    <xdr:pic>
      <xdr:nvPicPr>
        <xdr:cNvPr id="178" name="ID_D2A0EC18CCED4810A9E9392FFD514A6D" descr="http://t3.baidu.com/it/u=349951500,3094525862&amp;fm=21&amp;gp=0.jpg"/>
        <xdr:cNvPicPr>
          <a:picLocks noChangeAspect="1"/>
        </xdr:cNvPicPr>
      </xdr:nvPicPr>
      <xdr:blipFill>
        <a:blip r:embed="rId4"/>
        <a:srcRect l="11940" t="13675" r="13432" b="11111"/>
        <a:stretch>
          <a:fillRect/>
        </a:stretch>
      </xdr:blipFill>
      <xdr:spPr>
        <a:xfrm>
          <a:off x="11920220" y="30473015"/>
          <a:ext cx="818515" cy="619125"/>
        </a:xfrm>
        <a:prstGeom prst="rect">
          <a:avLst/>
        </a:prstGeom>
        <a:noFill/>
        <a:ln w="9525">
          <a:noFill/>
        </a:ln>
      </xdr:spPr>
    </xdr:pic>
  </etc:cellImage>
  <etc:cellImage>
    <xdr:pic>
      <xdr:nvPicPr>
        <xdr:cNvPr id="166" name="ID_EA96E58E29CB487AB6667277F4CDA2C5" descr="74bd78eebfab230b754491e7d9256e07_u=1252707802,2636283819&amp;fm=15&amp;gp=0"/>
        <xdr:cNvPicPr>
          <a:picLocks noChangeAspect="1"/>
        </xdr:cNvPicPr>
      </xdr:nvPicPr>
      <xdr:blipFill>
        <a:blip r:embed="rId25"/>
        <a:stretch>
          <a:fillRect/>
        </a:stretch>
      </xdr:blipFill>
      <xdr:spPr>
        <a:xfrm>
          <a:off x="11920220" y="17433290"/>
          <a:ext cx="609600" cy="485775"/>
        </a:xfrm>
        <a:prstGeom prst="rect">
          <a:avLst/>
        </a:prstGeom>
        <a:noFill/>
        <a:ln w="9525">
          <a:noFill/>
        </a:ln>
      </xdr:spPr>
    </xdr:pic>
  </etc:cellImage>
  <etc:cellImage>
    <xdr:pic>
      <xdr:nvPicPr>
        <xdr:cNvPr id="192" name="ID_B3FDEE16403D4A47AEF7A19C000952A0" descr="http://t3.baidu.com/it/u=349951500,3094525862&amp;fm=21&amp;gp=0.jpg"/>
        <xdr:cNvPicPr>
          <a:picLocks noChangeAspect="1"/>
        </xdr:cNvPicPr>
      </xdr:nvPicPr>
      <xdr:blipFill>
        <a:blip r:embed="rId4"/>
        <a:srcRect l="11940" t="13675" r="13432" b="11111"/>
        <a:stretch>
          <a:fillRect/>
        </a:stretch>
      </xdr:blipFill>
      <xdr:spPr>
        <a:xfrm>
          <a:off x="11920220" y="42167810"/>
          <a:ext cx="819150" cy="619125"/>
        </a:xfrm>
        <a:prstGeom prst="rect">
          <a:avLst/>
        </a:prstGeom>
        <a:noFill/>
        <a:ln w="9525">
          <a:noFill/>
        </a:ln>
      </xdr:spPr>
    </xdr:pic>
  </etc:cellImage>
  <etc:cellImage>
    <xdr:pic>
      <xdr:nvPicPr>
        <xdr:cNvPr id="167" name="ID_AFA6F4B78A0447A5B31E86C7C86DF07A"/>
        <xdr:cNvPicPr>
          <a:picLocks noChangeAspect="1"/>
        </xdr:cNvPicPr>
      </xdr:nvPicPr>
      <xdr:blipFill>
        <a:blip r:embed="rId26"/>
        <a:stretch>
          <a:fillRect/>
        </a:stretch>
      </xdr:blipFill>
      <xdr:spPr>
        <a:xfrm>
          <a:off x="11920220" y="18052415"/>
          <a:ext cx="866775" cy="847725"/>
        </a:xfrm>
        <a:prstGeom prst="rect">
          <a:avLst/>
        </a:prstGeom>
        <a:noFill/>
        <a:ln w="9525">
          <a:noFill/>
        </a:ln>
      </xdr:spPr>
    </xdr:pic>
  </etc:cellImage>
  <etc:cellImage>
    <xdr:pic>
      <xdr:nvPicPr>
        <xdr:cNvPr id="204" name="ID_4C9D02E077D94D5F9E2BD216BFD48DE7" descr="2"/>
        <xdr:cNvPicPr>
          <a:picLocks noChangeAspect="1" noChangeArrowheads="1"/>
        </xdr:cNvPicPr>
      </xdr:nvPicPr>
      <xdr:blipFill>
        <a:blip r:embed="rId27">
          <a:extLst>
            <a:ext uri="{28A0092B-C50C-407E-A947-70E740481C1C}">
              <a14:useLocalDpi xmlns:a14="http://schemas.microsoft.com/office/drawing/2010/main" val="0"/>
            </a:ext>
          </a:extLst>
        </a:blip>
        <a:srcRect/>
        <a:stretch>
          <a:fillRect/>
        </a:stretch>
      </xdr:blipFill>
      <xdr:spPr>
        <a:xfrm>
          <a:off x="11920220" y="53578760"/>
          <a:ext cx="5429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etc:cellImage>
  <etc:cellImage>
    <xdr:pic>
      <xdr:nvPicPr>
        <xdr:cNvPr id="168" name="ID_7D9E2CD816F44B64B185E4E7BCC9F702"/>
        <xdr:cNvPicPr>
          <a:picLocks noChangeAspect="1" noChangeArrowheads="1"/>
        </xdr:cNvPicPr>
      </xdr:nvPicPr>
      <xdr:blipFill>
        <a:blip r:embed="rId28"/>
        <a:srcRect/>
        <a:stretch>
          <a:fillRect/>
        </a:stretch>
      </xdr:blipFill>
      <xdr:spPr>
        <a:xfrm>
          <a:off x="11920220" y="21100415"/>
          <a:ext cx="83312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etc:cellImage>
  <etc:cellImage>
    <xdr:pic>
      <xdr:nvPicPr>
        <xdr:cNvPr id="169" name="ID_91D1C89B8E00479AA94EA767C89F30C8" descr="684fd5cc0c4087f3f2558f8b8428e59c_u=448941354,3366497394&amp;fm=26&amp;gp=0"/>
        <xdr:cNvPicPr>
          <a:picLocks noChangeAspect="1"/>
        </xdr:cNvPicPr>
      </xdr:nvPicPr>
      <xdr:blipFill>
        <a:blip r:embed="rId9"/>
        <a:srcRect t="18092" b="21526"/>
        <a:stretch>
          <a:fillRect/>
        </a:stretch>
      </xdr:blipFill>
      <xdr:spPr>
        <a:xfrm>
          <a:off x="11920220" y="22929215"/>
          <a:ext cx="821690" cy="523875"/>
        </a:xfrm>
        <a:prstGeom prst="rect">
          <a:avLst/>
        </a:prstGeom>
        <a:noFill/>
        <a:ln w="9525">
          <a:noFill/>
        </a:ln>
      </xdr:spPr>
    </xdr:pic>
  </etc:cellImage>
  <etc:cellImage>
    <xdr:pic>
      <xdr:nvPicPr>
        <xdr:cNvPr id="206" name="ID_98F3A9679F674A0DA78DC57C1804BFC0"/>
        <xdr:cNvPicPr>
          <a:picLocks noChangeAspect="1" noChangeArrowheads="1"/>
        </xdr:cNvPicPr>
      </xdr:nvPicPr>
      <xdr:blipFill>
        <a:blip r:embed="rId29"/>
        <a:srcRect l="13943" t="9400" r="15545" b="10600"/>
        <a:stretch>
          <a:fillRect/>
        </a:stretch>
      </xdr:blipFill>
      <xdr:spPr>
        <a:xfrm>
          <a:off x="11920220" y="54721760"/>
          <a:ext cx="438150" cy="406400"/>
        </a:xfrm>
        <a:prstGeom prst="rect">
          <a:avLst/>
        </a:prstGeom>
        <a:noFill/>
        <a:extLst>
          <a:ext uri="{909E8E84-426E-40DD-AFC4-6F175D3DCCD1}">
            <a14:hiddenFill xmlns:a14="http://schemas.microsoft.com/office/drawing/2010/main">
              <a:solidFill>
                <a:srgbClr val="FFFFFF"/>
              </a:solidFill>
            </a14:hiddenFill>
          </a:ext>
        </a:extLst>
      </xdr:spPr>
    </xdr:pic>
  </etc:cellImage>
  <etc:cellImage>
    <xdr:pic>
      <xdr:nvPicPr>
        <xdr:cNvPr id="195" name="ID_E1E26D1609AE43C49001BCFE343B6E21" descr="隔油网.jpg"/>
        <xdr:cNvPicPr>
          <a:picLocks noChangeAspect="1" noChangeArrowheads="1"/>
        </xdr:cNvPicPr>
      </xdr:nvPicPr>
      <xdr:blipFill>
        <a:blip r:embed="rId30"/>
        <a:srcRect/>
        <a:stretch>
          <a:fillRect/>
        </a:stretch>
      </xdr:blipFill>
      <xdr:spPr>
        <a:xfrm>
          <a:off x="11920220" y="45101510"/>
          <a:ext cx="40449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etc:cellImage>
  <etc:cellImage>
    <xdr:pic>
      <xdr:nvPicPr>
        <xdr:cNvPr id="183" name="ID_9EDA36B3A98749B1B463528691E922BE" descr="08707092c8ce634f61bbd879b818615e_u=1137908564,788796526&amp;fm=26&amp;gp=0"/>
        <xdr:cNvPicPr>
          <a:picLocks noChangeAspect="1"/>
        </xdr:cNvPicPr>
      </xdr:nvPicPr>
      <xdr:blipFill>
        <a:blip r:embed="rId31"/>
        <a:srcRect l="14897" t="10892" r="17132"/>
        <a:stretch>
          <a:fillRect/>
        </a:stretch>
      </xdr:blipFill>
      <xdr:spPr>
        <a:xfrm>
          <a:off x="11920220" y="34479865"/>
          <a:ext cx="696595" cy="770255"/>
        </a:xfrm>
        <a:prstGeom prst="rect">
          <a:avLst/>
        </a:prstGeom>
        <a:noFill/>
        <a:ln w="9525">
          <a:noFill/>
        </a:ln>
      </xdr:spPr>
    </xdr:pic>
  </etc:cellImage>
  <etc:cellImage>
    <xdr:pic>
      <xdr:nvPicPr>
        <xdr:cNvPr id="170" name="ID_6A6C30652722431EB38EB753AD2DF98A" descr="4cb9b3b87482237890c4225d7b29c004_u=1555119476,2557125034&amp;fm=26&amp;gp=0"/>
        <xdr:cNvPicPr>
          <a:picLocks noChangeAspect="1"/>
        </xdr:cNvPicPr>
      </xdr:nvPicPr>
      <xdr:blipFill>
        <a:blip r:embed="rId32"/>
        <a:stretch>
          <a:fillRect/>
        </a:stretch>
      </xdr:blipFill>
      <xdr:spPr>
        <a:xfrm>
          <a:off x="11920220" y="23691215"/>
          <a:ext cx="936625" cy="590550"/>
        </a:xfrm>
        <a:prstGeom prst="rect">
          <a:avLst/>
        </a:prstGeom>
        <a:noFill/>
        <a:ln w="9525">
          <a:noFill/>
        </a:ln>
      </xdr:spPr>
    </xdr:pic>
  </etc:cellImage>
  <etc:cellImage>
    <xdr:pic>
      <xdr:nvPicPr>
        <xdr:cNvPr id="171" name="ID_30AF7320F3C24EAAB572A74B141E0247" descr="7e4b0a83489c72e2833ee846afb0c664_u=2410275091,2956751234&amp;fm=26&amp;gp=0"/>
        <xdr:cNvPicPr>
          <a:picLocks noChangeAspect="1" noChangeArrowheads="1"/>
        </xdr:cNvPicPr>
      </xdr:nvPicPr>
      <xdr:blipFill>
        <a:blip r:embed="rId33"/>
        <a:srcRect/>
        <a:stretch>
          <a:fillRect/>
        </a:stretch>
      </xdr:blipFill>
      <xdr:spPr>
        <a:xfrm>
          <a:off x="11920220" y="25100915"/>
          <a:ext cx="561975" cy="5289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etc:cellImage>
  <etc:cellImage>
    <xdr:pic>
      <xdr:nvPicPr>
        <xdr:cNvPr id="187" name="ID_C0857A4959AD40E79EC8534CEF5DFB33" descr="灭蝇灯.jpg"/>
        <xdr:cNvPicPr>
          <a:picLocks noChangeAspect="1"/>
        </xdr:cNvPicPr>
      </xdr:nvPicPr>
      <xdr:blipFill>
        <a:blip r:embed="rId1"/>
        <a:srcRect t="17430" b="6425"/>
        <a:stretch>
          <a:fillRect/>
        </a:stretch>
      </xdr:blipFill>
      <xdr:spPr>
        <a:xfrm>
          <a:off x="11920220" y="38140640"/>
          <a:ext cx="657225" cy="445770"/>
        </a:xfrm>
        <a:prstGeom prst="rect">
          <a:avLst/>
        </a:prstGeom>
        <a:noFill/>
        <a:ln w="9525">
          <a:noFill/>
        </a:ln>
      </xdr:spPr>
    </xdr:pic>
  </etc:cellImage>
  <etc:cellImage>
    <xdr:pic>
      <xdr:nvPicPr>
        <xdr:cNvPr id="174" name="ID_AF2BB63477C341C0BC3235C0C213FB22" descr="}X76POOM(EOEKB32V$_CV64"/>
        <xdr:cNvPicPr>
          <a:picLocks noChangeAspect="1"/>
        </xdr:cNvPicPr>
      </xdr:nvPicPr>
      <xdr:blipFill>
        <a:blip r:embed="rId34"/>
        <a:srcRect l="8545"/>
        <a:stretch>
          <a:fillRect/>
        </a:stretch>
      </xdr:blipFill>
      <xdr:spPr>
        <a:xfrm>
          <a:off x="11920220" y="27577415"/>
          <a:ext cx="793750" cy="742950"/>
        </a:xfrm>
        <a:prstGeom prst="rect">
          <a:avLst/>
        </a:prstGeom>
        <a:noFill/>
        <a:ln w="9525">
          <a:noFill/>
        </a:ln>
      </xdr:spPr>
    </xdr:pic>
  </etc:cellImage>
  <etc:cellImage>
    <xdr:pic>
      <xdr:nvPicPr>
        <xdr:cNvPr id="189" name="ID_19E85757C5524DC7A8C88A3F9C7C6AA6"/>
        <xdr:cNvPicPr>
          <a:picLocks noChangeAspect="1" noChangeArrowheads="1"/>
        </xdr:cNvPicPr>
      </xdr:nvPicPr>
      <xdr:blipFill>
        <a:blip r:embed="rId18"/>
        <a:srcRect t="13022" b="18492"/>
        <a:stretch>
          <a:fillRect/>
        </a:stretch>
      </xdr:blipFill>
      <xdr:spPr>
        <a:xfrm>
          <a:off x="11920220" y="39207440"/>
          <a:ext cx="509905" cy="436245"/>
        </a:xfrm>
        <a:prstGeom prst="rect">
          <a:avLst/>
        </a:prstGeom>
        <a:noFill/>
        <a:extLst>
          <a:ext uri="{909E8E84-426E-40DD-AFC4-6F175D3DCCD1}">
            <a14:hiddenFill xmlns:a14="http://schemas.microsoft.com/office/drawing/2010/main">
              <a:solidFill>
                <a:srgbClr val="FFFFFF"/>
              </a:solidFill>
            </a14:hiddenFill>
          </a:ext>
        </a:extLst>
      </xdr:spPr>
    </xdr:pic>
  </etc:cellImage>
  <etc:cellImage>
    <xdr:pic>
      <xdr:nvPicPr>
        <xdr:cNvPr id="177" name="ID_5BCB81D8A6214514B2711C7B88B22CEE" descr="灭蝇灯.jpg"/>
        <xdr:cNvPicPr>
          <a:picLocks noChangeAspect="1"/>
        </xdr:cNvPicPr>
      </xdr:nvPicPr>
      <xdr:blipFill>
        <a:blip r:embed="rId1"/>
        <a:srcRect t="17430" b="6425"/>
        <a:stretch>
          <a:fillRect/>
        </a:stretch>
      </xdr:blipFill>
      <xdr:spPr>
        <a:xfrm>
          <a:off x="11920220" y="29863415"/>
          <a:ext cx="657225" cy="445770"/>
        </a:xfrm>
        <a:prstGeom prst="rect">
          <a:avLst/>
        </a:prstGeom>
        <a:noFill/>
        <a:ln w="9525">
          <a:noFill/>
        </a:ln>
      </xdr:spPr>
    </xdr:pic>
  </etc:cellImage>
  <etc:cellImage>
    <xdr:pic>
      <xdr:nvPicPr>
        <xdr:cNvPr id="193" name="ID_A5E20B23B9A94857AA2736952370450F" descr="a2856b304a2cb19ba18097e187dffd79_u=2433676576,3292285132&amp;fm=26&amp;gp=0"/>
        <xdr:cNvPicPr>
          <a:picLocks noChangeAspect="1"/>
        </xdr:cNvPicPr>
      </xdr:nvPicPr>
      <xdr:blipFill>
        <a:blip r:embed="rId35"/>
        <a:srcRect l="19342" r="17963"/>
        <a:stretch>
          <a:fillRect/>
        </a:stretch>
      </xdr:blipFill>
      <xdr:spPr>
        <a:xfrm>
          <a:off x="11920220" y="43110785"/>
          <a:ext cx="835660" cy="981075"/>
        </a:xfrm>
        <a:prstGeom prst="rect">
          <a:avLst/>
        </a:prstGeom>
        <a:noFill/>
        <a:ln w="9525">
          <a:noFill/>
        </a:ln>
      </xdr:spPr>
    </xdr:pic>
  </etc:cellImage>
  <etc:cellImage>
    <xdr:pic>
      <xdr:nvPicPr>
        <xdr:cNvPr id="179" name="ID_3DC35CE2C5DF422A8D4B78025C55B9E6" descr="灭蝇灯.jpg"/>
        <xdr:cNvPicPr>
          <a:picLocks noChangeAspect="1"/>
        </xdr:cNvPicPr>
      </xdr:nvPicPr>
      <xdr:blipFill>
        <a:blip r:embed="rId1"/>
        <a:srcRect t="17430" b="6425"/>
        <a:stretch>
          <a:fillRect/>
        </a:stretch>
      </xdr:blipFill>
      <xdr:spPr>
        <a:xfrm>
          <a:off x="11920220" y="31708090"/>
          <a:ext cx="657225" cy="445770"/>
        </a:xfrm>
        <a:prstGeom prst="rect">
          <a:avLst/>
        </a:prstGeom>
        <a:noFill/>
        <a:ln w="9525">
          <a:noFill/>
        </a:ln>
      </xdr:spPr>
    </xdr:pic>
  </etc:cellImage>
  <etc:cellImage>
    <xdr:pic>
      <xdr:nvPicPr>
        <xdr:cNvPr id="194" name="ID_0FF2913ABD43412BAE8195BBAFD20A9E" descr="223b99906b868d16f7430e12cdc6c3f9_u=3608264911,736637957&amp;fm=26&amp;gp=0"/>
        <xdr:cNvPicPr>
          <a:picLocks noChangeAspect="1"/>
        </xdr:cNvPicPr>
      </xdr:nvPicPr>
      <xdr:blipFill>
        <a:blip r:embed="rId36"/>
        <a:srcRect t="11024" b="11024"/>
        <a:stretch>
          <a:fillRect/>
        </a:stretch>
      </xdr:blipFill>
      <xdr:spPr>
        <a:xfrm>
          <a:off x="11920220" y="44634785"/>
          <a:ext cx="838200" cy="371475"/>
        </a:xfrm>
        <a:prstGeom prst="rect">
          <a:avLst/>
        </a:prstGeom>
        <a:noFill/>
        <a:ln w="9525">
          <a:noFill/>
        </a:ln>
      </xdr:spPr>
    </xdr:pic>
  </etc:cellImage>
  <etc:cellImage>
    <xdr:pic>
      <xdr:nvPicPr>
        <xdr:cNvPr id="180" name="ID_C947B671FAE841158572B68C0D625D96" descr="23112433f5b7db73003f2fb05172416b_u=2076447038,3068525127&amp;fm=26&amp;gp=0"/>
        <xdr:cNvPicPr>
          <a:picLocks noChangeAspect="1"/>
        </xdr:cNvPicPr>
      </xdr:nvPicPr>
      <xdr:blipFill>
        <a:blip r:embed="rId16"/>
        <a:srcRect t="9163" b="14661"/>
        <a:stretch>
          <a:fillRect/>
        </a:stretch>
      </xdr:blipFill>
      <xdr:spPr>
        <a:xfrm>
          <a:off x="11920220" y="32317690"/>
          <a:ext cx="607060" cy="428625"/>
        </a:xfrm>
        <a:prstGeom prst="rect">
          <a:avLst/>
        </a:prstGeom>
        <a:noFill/>
        <a:ln w="9525">
          <a:noFill/>
        </a:ln>
      </xdr:spPr>
    </xdr:pic>
  </etc:cellImage>
  <etc:cellImage>
    <xdr:pic>
      <xdr:nvPicPr>
        <xdr:cNvPr id="181" name="ID_8B71CFF9747244F0A65DFC61CE68D8EC" descr="684fd5cc0c4087f3f2558f8b8428e59c_u=448941354,3366497394&amp;fm=26&amp;gp=0"/>
        <xdr:cNvPicPr>
          <a:picLocks noChangeAspect="1"/>
        </xdr:cNvPicPr>
      </xdr:nvPicPr>
      <xdr:blipFill>
        <a:blip r:embed="rId9"/>
        <a:srcRect t="18092" b="21526"/>
        <a:stretch>
          <a:fillRect/>
        </a:stretch>
      </xdr:blipFill>
      <xdr:spPr>
        <a:xfrm>
          <a:off x="11920220" y="32774890"/>
          <a:ext cx="821690" cy="523875"/>
        </a:xfrm>
        <a:prstGeom prst="rect">
          <a:avLst/>
        </a:prstGeom>
        <a:noFill/>
        <a:ln w="9525">
          <a:noFill/>
        </a:ln>
      </xdr:spPr>
    </xdr:pic>
  </etc:cellImage>
  <etc:cellImage>
    <xdr:pic>
      <xdr:nvPicPr>
        <xdr:cNvPr id="182" name="ID_FE9864FEE8484EEF97AD8183FD861B01"/>
        <xdr:cNvPicPr>
          <a:picLocks noChangeAspect="1" noChangeArrowheads="1"/>
        </xdr:cNvPicPr>
      </xdr:nvPicPr>
      <xdr:blipFill>
        <a:blip r:embed="rId21"/>
        <a:srcRect l="12164" t="7201" r="5941" b="11399"/>
        <a:stretch>
          <a:fillRect/>
        </a:stretch>
      </xdr:blipFill>
      <xdr:spPr>
        <a:xfrm>
          <a:off x="11920220" y="33536890"/>
          <a:ext cx="812800" cy="571500"/>
        </a:xfrm>
        <a:prstGeom prst="rect">
          <a:avLst/>
        </a:prstGeom>
        <a:noFill/>
        <a:extLst>
          <a:ext uri="{909E8E84-426E-40DD-AFC4-6F175D3DCCD1}">
            <a14:hiddenFill xmlns:a14="http://schemas.microsoft.com/office/drawing/2010/main">
              <a:solidFill>
                <a:srgbClr val="FFFFFF"/>
              </a:solidFill>
            </a14:hiddenFill>
          </a:ext>
        </a:extLst>
      </xdr:spPr>
    </xdr:pic>
  </etc:cellImage>
  <etc:cellImage>
    <xdr:pic>
      <xdr:nvPicPr>
        <xdr:cNvPr id="184" name="ID_E87A81881BD04E2097671342B0C468A0" descr="暖汤车"/>
        <xdr:cNvPicPr>
          <a:picLocks noChangeAspect="1" noChangeArrowheads="1"/>
        </xdr:cNvPicPr>
      </xdr:nvPicPr>
      <xdr:blipFill>
        <a:blip r:embed="rId37"/>
        <a:srcRect/>
        <a:stretch>
          <a:fillRect/>
        </a:stretch>
      </xdr:blipFill>
      <xdr:spPr>
        <a:xfrm>
          <a:off x="11920220" y="35394265"/>
          <a:ext cx="53721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etc:cellImage>
  <etc:cellImage>
    <xdr:pic>
      <xdr:nvPicPr>
        <xdr:cNvPr id="185" name="ID_12F886CF3F3642AAAF5BA1CCE5AC5055" descr="807f9f017de82d307f8b624da492036c_u=2561895426,2138127152&amp;fm=26&amp;gp=0"/>
        <xdr:cNvPicPr>
          <a:picLocks noChangeAspect="1"/>
        </xdr:cNvPicPr>
      </xdr:nvPicPr>
      <xdr:blipFill>
        <a:blip r:embed="rId38"/>
        <a:srcRect l="4053" t="7983" r="8995" b="7148"/>
        <a:stretch>
          <a:fillRect/>
        </a:stretch>
      </xdr:blipFill>
      <xdr:spPr>
        <a:xfrm flipH="1">
          <a:off x="11920220" y="36130865"/>
          <a:ext cx="927735" cy="600075"/>
        </a:xfrm>
        <a:prstGeom prst="rect">
          <a:avLst/>
        </a:prstGeom>
        <a:noFill/>
        <a:ln w="9525">
          <a:noFill/>
        </a:ln>
      </xdr:spPr>
    </xdr:pic>
  </etc:cellImage>
  <etc:cellImage>
    <xdr:pic>
      <xdr:nvPicPr>
        <xdr:cNvPr id="191" name="ID_F385B4D189014184A87B815EBCDBC92F"/>
        <xdr:cNvPicPr>
          <a:picLocks noChangeAspect="1" noChangeArrowheads="1"/>
        </xdr:cNvPicPr>
      </xdr:nvPicPr>
      <xdr:blipFill>
        <a:blip r:embed="rId39"/>
        <a:srcRect/>
        <a:stretch>
          <a:fillRect/>
        </a:stretch>
      </xdr:blipFill>
      <xdr:spPr>
        <a:xfrm>
          <a:off x="11920220" y="41215310"/>
          <a:ext cx="628650" cy="609600"/>
        </a:xfrm>
        <a:prstGeom prst="rect">
          <a:avLst/>
        </a:prstGeom>
        <a:noFill/>
        <a:extLst>
          <a:ext uri="{909E8E84-426E-40DD-AFC4-6F175D3DCCD1}">
            <a14:hiddenFill xmlns:a14="http://schemas.microsoft.com/office/drawing/2010/main">
              <a:solidFill>
                <a:srgbClr val="FFFFFF"/>
              </a:solidFill>
            </a14:hiddenFill>
          </a:ext>
        </a:extLst>
      </xdr:spPr>
    </xdr:pic>
  </etc:cellImage>
  <etc:cellImage>
    <xdr:pic>
      <xdr:nvPicPr>
        <xdr:cNvPr id="196" name="ID_65444B486D9745E2B55A59108E38A328"/>
        <xdr:cNvPicPr>
          <a:picLocks noChangeAspect="1"/>
        </xdr:cNvPicPr>
      </xdr:nvPicPr>
      <xdr:blipFill>
        <a:blip r:embed="rId40" r:link="rId41"/>
        <a:stretch>
          <a:fillRect/>
        </a:stretch>
      </xdr:blipFill>
      <xdr:spPr>
        <a:xfrm>
          <a:off x="12203430" y="45721270"/>
          <a:ext cx="523875" cy="304800"/>
        </a:xfrm>
        <a:prstGeom prst="rect">
          <a:avLst/>
        </a:prstGeom>
        <a:noFill/>
        <a:ln w="9525">
          <a:noFill/>
        </a:ln>
      </xdr:spPr>
    </xdr:pic>
  </etc:cellImage>
  <etc:cellImage>
    <xdr:pic>
      <xdr:nvPicPr>
        <xdr:cNvPr id="198" name="ID_16F7A77D1B244E159464D8AE3DDBA06A" descr="风管、烟管.jpg"/>
        <xdr:cNvPicPr/>
      </xdr:nvPicPr>
      <xdr:blipFill>
        <a:blip r:embed="rId20"/>
        <a:srcRect/>
        <a:stretch>
          <a:fillRect/>
        </a:stretch>
      </xdr:blipFill>
      <xdr:spPr>
        <a:xfrm>
          <a:off x="11920220" y="46673135"/>
          <a:ext cx="652780" cy="295275"/>
        </a:xfrm>
        <a:prstGeom prst="rect">
          <a:avLst/>
        </a:prstGeom>
        <a:noFill/>
        <a:ln w="9525" cap="flat" cmpd="sng">
          <a:noFill/>
          <a:prstDash val="solid"/>
          <a:miter/>
        </a:ln>
        <a:effectLst/>
      </xdr:spPr>
    </xdr:pic>
  </etc:cellImage>
  <etc:cellImage>
    <xdr:pic>
      <xdr:nvPicPr>
        <xdr:cNvPr id="202" name="ID_AFA77C387AA447EDB72CEB98261174C5" descr="3781476f2568bb2c"/>
        <xdr:cNvPicPr>
          <a:picLocks noChangeAspect="1" noChangeArrowheads="1"/>
        </xdr:cNvPicPr>
      </xdr:nvPicPr>
      <xdr:blipFill>
        <a:blip r:embed="rId42"/>
        <a:srcRect l="13706" t="8563" r="8696" b="8708"/>
        <a:stretch>
          <a:fillRect/>
        </a:stretch>
      </xdr:blipFill>
      <xdr:spPr>
        <a:xfrm>
          <a:off x="11920220" y="50073560"/>
          <a:ext cx="804545" cy="869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etc:cellImage>
  <etc:cellImage>
    <xdr:pic>
      <xdr:nvPicPr>
        <xdr:cNvPr id="203" name="ID_09926784AFC0496B91368BBD0F741420" descr="24d6466a4e15a10911046b2826c6d6a2_u=3385465110,4081996335&amp;fm=26&amp;gp=0"/>
        <xdr:cNvPicPr>
          <a:picLocks noChangeAspect="1" noChangeArrowheads="1"/>
        </xdr:cNvPicPr>
      </xdr:nvPicPr>
      <xdr:blipFill>
        <a:blip r:embed="rId43"/>
        <a:srcRect/>
        <a:stretch>
          <a:fillRect/>
        </a:stretch>
      </xdr:blipFill>
      <xdr:spPr>
        <a:xfrm>
          <a:off x="11920220" y="52511960"/>
          <a:ext cx="54483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etc:cellImage>
  <etc:cellImage>
    <xdr:pic>
      <xdr:nvPicPr>
        <xdr:cNvPr id="205" name="ID_DBFAEAC491784949860929DF9609A758" descr="1法兰"/>
        <xdr:cNvPicPr>
          <a:picLocks noChangeAspect="1" noChangeArrowheads="1"/>
        </xdr:cNvPicPr>
      </xdr:nvPicPr>
      <xdr:blipFill>
        <a:blip r:embed="rId44"/>
        <a:srcRect/>
        <a:stretch>
          <a:fillRect/>
        </a:stretch>
      </xdr:blipFill>
      <xdr:spPr>
        <a:xfrm>
          <a:off x="11920220" y="54150260"/>
          <a:ext cx="43815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etc:cellImage>
</etc:cellImages>
</file>

<file path=xl/sharedStrings.xml><?xml version="1.0" encoding="utf-8"?>
<sst xmlns="http://schemas.openxmlformats.org/spreadsheetml/2006/main" count="365" uniqueCount="231">
  <si>
    <t>6.1厨房设备</t>
  </si>
  <si>
    <t>序号</t>
  </si>
  <si>
    <t>品名</t>
  </si>
  <si>
    <t>规格</t>
  </si>
  <si>
    <t>技术参数</t>
  </si>
  <si>
    <t>数量</t>
  </si>
  <si>
    <t>单位</t>
  </si>
  <si>
    <t>单价最高限价/台（元）</t>
  </si>
  <si>
    <t>报价（含税单价/台/元）</t>
  </si>
  <si>
    <t>报价（含税小计/元）</t>
  </si>
  <si>
    <t>备注</t>
  </si>
  <si>
    <t>AA</t>
  </si>
  <si>
    <t>一层收货区</t>
  </si>
  <si>
    <t xml:space="preserve"> </t>
  </si>
  <si>
    <t>AA01</t>
  </si>
  <si>
    <t>灭蝇灯</t>
  </si>
  <si>
    <t>8W</t>
  </si>
  <si>
    <t>说明：
功率：8W/220V；
有效面积:20~30㎡；
电流强度: 8~10 mA。</t>
  </si>
  <si>
    <t>台</t>
  </si>
  <si>
    <t>AA02</t>
  </si>
  <si>
    <t>风幕机</t>
  </si>
  <si>
    <t>按现场需求配置</t>
  </si>
  <si>
    <t>说明：
1、贯流式强力送风轻松在室内外之间形成一道隐形的风幕墙，隔开室内外空气的同时，更可将灰尘，飞虫等阻挡于室外。
2、遮断效果佳，风路升级体现高风速，低噪音运转。</t>
  </si>
  <si>
    <t>AA03</t>
  </si>
  <si>
    <t>电子秤</t>
  </si>
  <si>
    <t>300KG</t>
  </si>
  <si>
    <t>说明:工作范围0-300KG;
1、秤体防尘、防水性能好;
2、多种累计功能
3、多种计数模式</t>
  </si>
  <si>
    <t>AA04</t>
  </si>
  <si>
    <t>双层工作台</t>
  </si>
  <si>
    <t>1800*600*800</t>
  </si>
  <si>
    <t>说明：采用优质SUS304不锈钢磨砂板
1、采用贴塑磨砂进口不锈钢板制作，面板采用1.2mm厚 ；
2、加强板采用3mm厚冷扎板；
3、支撑架采用1.0mm厚不锈钢管 ；
4、台脚1.0mm厚不锈钢管及不锈钢可调节脚；</t>
  </si>
  <si>
    <t>AA05</t>
  </si>
  <si>
    <t>双层餐车</t>
  </si>
  <si>
    <t>800*450*800</t>
  </si>
  <si>
    <r>
      <rPr>
        <sz val="10"/>
        <rFont val="宋体"/>
        <charset val="134"/>
      </rPr>
      <t>说明：采用优质SUS304不锈钢磨砂板
1、车架采用</t>
    </r>
    <r>
      <rPr>
        <sz val="10"/>
        <rFont val="Calibri"/>
        <charset val="134"/>
      </rPr>
      <t>δ</t>
    </r>
    <r>
      <rPr>
        <sz val="10"/>
        <rFont val="宋体"/>
        <charset val="134"/>
      </rPr>
      <t>1.2*30*30mm不锈钢方管；
2、车体采用1.2mm不锈钢板；
3、上部两侧设推拉横竿；
4、配4只进口脚轮，2只带刹车製。</t>
    </r>
  </si>
  <si>
    <t>AA06</t>
  </si>
  <si>
    <t>双孔收餐柜</t>
  </si>
  <si>
    <t>1500*700*800</t>
  </si>
  <si>
    <r>
      <rPr>
        <sz val="10"/>
        <rFont val="宋体"/>
        <charset val="134"/>
      </rPr>
      <t>说明：采用优质SUS304不锈钢磨砂板                                                          　　　　　　　　　　　　　　　　
1、台面采用</t>
    </r>
    <r>
      <rPr>
        <sz val="10"/>
        <rFont val="Calibri"/>
        <charset val="134"/>
      </rPr>
      <t>δ</t>
    </r>
    <r>
      <rPr>
        <sz val="10"/>
        <rFont val="宋体"/>
        <charset val="134"/>
      </rPr>
      <t>1.2mm不锈钢板，侧面采用</t>
    </r>
    <r>
      <rPr>
        <sz val="10"/>
        <rFont val="Calibri"/>
        <charset val="134"/>
      </rPr>
      <t>δ</t>
    </r>
    <r>
      <rPr>
        <sz val="10"/>
        <rFont val="宋体"/>
        <charset val="134"/>
      </rPr>
      <t>1.2mm不锈钢板；
2、脚管采用1.2mm</t>
    </r>
    <r>
      <rPr>
        <sz val="10"/>
        <rFont val="Calibri"/>
        <charset val="134"/>
      </rPr>
      <t>φ</t>
    </r>
    <r>
      <rPr>
        <sz val="10"/>
        <rFont val="宋体"/>
        <charset val="134"/>
      </rPr>
      <t>38不锈钢圆管；
3、横档采用1.2mm</t>
    </r>
    <r>
      <rPr>
        <sz val="10"/>
        <rFont val="Calibri"/>
        <charset val="134"/>
      </rPr>
      <t>φ</t>
    </r>
    <r>
      <rPr>
        <sz val="10"/>
        <rFont val="宋体"/>
        <charset val="134"/>
      </rPr>
      <t>25不锈钢圆管；
4、调节脚采用全金属外包不锈钢可调脚；
5、附收残口</t>
    </r>
    <r>
      <rPr>
        <sz val="10"/>
        <rFont val="Calibri"/>
        <charset val="134"/>
      </rPr>
      <t>φ</t>
    </r>
    <r>
      <rPr>
        <sz val="10"/>
        <rFont val="宋体"/>
        <charset val="134"/>
      </rPr>
      <t>180。</t>
    </r>
  </si>
  <si>
    <t>AB</t>
  </si>
  <si>
    <t>一层仓库</t>
  </si>
  <si>
    <t>AB01</t>
  </si>
  <si>
    <t>AB02</t>
  </si>
  <si>
    <t>四层货架</t>
  </si>
  <si>
    <t>1200*500*1500</t>
  </si>
  <si>
    <t>说明：采用SUS304优质不锈钢磨砂板
1、层板采用不锈钢砂纹板折弯制作，厚度1.2mm；
2、表面平板；下垫不锈钢矩管作支架；
3、立柱采用38*38*1.2mm不锈钢管，
4、配可调节高度不锈钢子弹脚。</t>
  </si>
  <si>
    <t>AB03</t>
  </si>
  <si>
    <t>平板推车</t>
  </si>
  <si>
    <t>900*500*800</t>
  </si>
  <si>
    <r>
      <rPr>
        <sz val="10"/>
        <rFont val="宋体"/>
        <charset val="134"/>
      </rPr>
      <t>说明：采用优质SUS304不锈钢磨砂板
1、车架采用</t>
    </r>
    <r>
      <rPr>
        <sz val="10"/>
        <rFont val="Calibri"/>
        <charset val="161"/>
      </rPr>
      <t>δ</t>
    </r>
    <r>
      <rPr>
        <sz val="10"/>
        <rFont val="宋体"/>
        <charset val="134"/>
      </rPr>
      <t>1.2*30*30mm不锈钢方管；
2、车身采用</t>
    </r>
    <r>
      <rPr>
        <sz val="10"/>
        <rFont val="Calibri"/>
        <charset val="161"/>
      </rPr>
      <t>δ</t>
    </r>
    <r>
      <rPr>
        <sz val="10"/>
        <rFont val="宋体"/>
        <charset val="134"/>
      </rPr>
      <t>1.2mm不锈钢板；
3、设置不锈钢车推手；
4、配4只3寸防滑、耐磨万向轮优质胶轮，2只带刹车製。</t>
    </r>
  </si>
  <si>
    <t>AB04</t>
  </si>
  <si>
    <t>米面架</t>
  </si>
  <si>
    <t>1200*600*300</t>
  </si>
  <si>
    <t xml:space="preserve">说明：采用优质SUS304不锈钢管
1、立柱采用1.2mm不锈钢管；
2、横档采用1.0mm不锈钢方管；
3、调节脚采用全金属外包可调式子弹脚；
4、每层为格栅式结构。  </t>
  </si>
  <si>
    <t>AC</t>
  </si>
  <si>
    <t>一层加工区</t>
  </si>
  <si>
    <t>AC01</t>
  </si>
  <si>
    <t>AC02</t>
  </si>
  <si>
    <t>紫外线杀菌灯</t>
  </si>
  <si>
    <t>30W</t>
  </si>
  <si>
    <t>说明：
功率：30W/220V；
适用面积:25~40㎡</t>
  </si>
  <si>
    <t>AC03</t>
  </si>
  <si>
    <t>洗地龙头</t>
  </si>
  <si>
    <t>10米</t>
  </si>
  <si>
    <t>开放式涂层钢洗地龙头，抛光镀铬喷阀
喉管:自动回卷伸缩，环氧敞开式卷盘软管长10米
适用于墙壁、天花板或台面下安装</t>
  </si>
  <si>
    <t>AC04</t>
  </si>
  <si>
    <t>大单星水池</t>
  </si>
  <si>
    <t>1000*700*800</t>
  </si>
  <si>
    <r>
      <rPr>
        <sz val="10"/>
        <rFont val="宋体"/>
        <charset val="134"/>
      </rPr>
      <t>说明：采用优质SUS304不锈钢
1、台面采用</t>
    </r>
    <r>
      <rPr>
        <sz val="10"/>
        <rFont val="Calibri"/>
        <charset val="161"/>
      </rPr>
      <t>δ</t>
    </r>
    <r>
      <rPr>
        <sz val="10"/>
        <rFont val="宋体"/>
        <charset val="134"/>
      </rPr>
      <t>1.2mm不锈钢板；
2、星盆斗采用</t>
    </r>
    <r>
      <rPr>
        <sz val="10"/>
        <rFont val="Calibri"/>
        <charset val="161"/>
      </rPr>
      <t>δ</t>
    </r>
    <r>
      <rPr>
        <sz val="10"/>
        <rFont val="宋体"/>
        <charset val="134"/>
      </rPr>
      <t>1.2mm不锈钢机冲；
3、脚管采用</t>
    </r>
    <r>
      <rPr>
        <sz val="10"/>
        <rFont val="Calibri"/>
        <charset val="161"/>
      </rPr>
      <t>δ</t>
    </r>
    <r>
      <rPr>
        <sz val="10"/>
        <rFont val="宋体"/>
        <charset val="134"/>
      </rPr>
      <t>1.2mm不锈钢管；
4、调节脚采用全金属外包子弹脚；
5、配星盆去水槽，隔渣板。</t>
    </r>
  </si>
  <si>
    <t>AC05</t>
  </si>
  <si>
    <t>单星带板水池</t>
  </si>
  <si>
    <t>1200*700*800</t>
  </si>
  <si>
    <t>AC06</t>
  </si>
  <si>
    <t>AC07</t>
  </si>
  <si>
    <t>四层菜架</t>
  </si>
  <si>
    <t>说明：采用优质SUS304不锈钢磨砂板
1、层板采用不锈钢砂纹板折弯制作，厚度1.2mm；
2、表面冲条形孔；下垫不锈钢矩管作支架；
3、立柱采用38*38*1.2mm不锈钢管，
4、配可调节高度不锈钢子弹脚。</t>
  </si>
  <si>
    <t>AC08</t>
  </si>
  <si>
    <t>绞切两用机</t>
  </si>
  <si>
    <t>2.2kw/220v</t>
  </si>
  <si>
    <t>说明：
1、电压:220V
2、功率：2.2kw
3、肉片400kg/h、肉丝200kg/h
4、刀片厚度0.9mm
5、将切肉、绞肉两大功能集于一体，具备切肉机和绞肉机各自的特点；</t>
  </si>
  <si>
    <t>AC09</t>
  </si>
  <si>
    <t>节能环保电热开水器</t>
  </si>
  <si>
    <t>9KW</t>
  </si>
  <si>
    <t>说明：
1、采用自动延时进水防生熟混合进水装置，防干烧、有超温相过载保护、箱体有保温性能，节能降耗，配底座。   
2、开水器内置溢流管.避免开水外溢烫伤；水箱零压力，不易爆内胆；  
3、采用全封闭防异物投入安全设计，采用优质食用级SUS304不锈钢内胆；内胆可清污排垢；
4、功率：9KW/380V。</t>
  </si>
  <si>
    <t>AD</t>
  </si>
  <si>
    <t>一层主厨房</t>
  </si>
  <si>
    <t>AD01</t>
  </si>
  <si>
    <t>AD02</t>
  </si>
  <si>
    <t>炉间拼台</t>
  </si>
  <si>
    <t>400*1250*800</t>
  </si>
  <si>
    <r>
      <rPr>
        <sz val="10"/>
        <rFont val="宋体"/>
        <charset val="134"/>
      </rPr>
      <t xml:space="preserve">说明：采用优质SUS304不锈钢磨砂板
台面: </t>
    </r>
    <r>
      <rPr>
        <sz val="10"/>
        <rFont val="Calibri"/>
        <charset val="161"/>
      </rPr>
      <t>δ</t>
    </r>
    <r>
      <rPr>
        <sz val="10"/>
        <rFont val="宋体"/>
        <charset val="134"/>
      </rPr>
      <t>1.2mm不锈钢板
背面：</t>
    </r>
    <r>
      <rPr>
        <sz val="10"/>
        <rFont val="Calibri"/>
        <charset val="161"/>
      </rPr>
      <t>δ</t>
    </r>
    <r>
      <rPr>
        <sz val="10"/>
        <rFont val="宋体"/>
        <charset val="134"/>
      </rPr>
      <t>1.0mm不锈钢板</t>
    </r>
  </si>
  <si>
    <t>AD03</t>
  </si>
  <si>
    <t>电磁单头大炒炉</t>
  </si>
  <si>
    <t>1200*1250*800</t>
  </si>
  <si>
    <t>说明：
1、额定功率（kw）：25；
2、额定电压：380V 三相四线；
3、材质说明：采用优质不锈钢板；
1）采用200mm*130mm（±5%） LED显示屏，操作直观具有电量KW.h,功率KW,明火仿真加热同步显示功能，高精度模拟真实火力，中文故障代码，“无锅，超温，电压，传感”。
2）智能控制系统：具有“预约，定时，定温功能”；智能烹饪模式：自定义菜单模式，辅助设置菜品不低于“4种”，分4段自动加热模式，达到烹饪菜品一键智能火力控制,依据GB／T 25000.51-2016提供具有相关资质的第三方专业检测机构出具的检测报告或相应的技术鉴定证书。
3）控制面板配置“防误动作开关，一键紧急停止”，配置360度旋转无级变速脚动式磁感开关，核心零部件开关控制模块通过GB/T 4208-2017&lt;&lt;外壳防护等级（IP代码）&gt;&gt;，防尘级别达到IP6X,防水级别达到IPX7。
4）采用技术领先的聚能线盘节能设计，高温环境下连续工作480h无故障。
5）机芯采用分层次散热结构，外壳全密封设计，采用黑色汽车烤漆机箱达到绝缘效果。
6）软启动技术，超宽工作电压设计，具有3h自动关机功能，自动报警装置。
7)依据GB/T 10125-2021技术要求，防腐蚀等级≥户内1级，具有防腐蚀等级证书或相应的第三方检测报告</t>
  </si>
  <si>
    <t>AD04</t>
  </si>
  <si>
    <t>电热双门蒸饭柜（电脑版）</t>
  </si>
  <si>
    <t>24盘</t>
  </si>
  <si>
    <t>说明：采用优质SUS304不锈钢磨砂板
1：用电功率2*12KW/380V。
2:整机柜体全部采用优质不锈钢板材制作，隔条50%防脱落，包括内部全不锈钢加强，长期使用结构安全可靠，无腐蚀现象。
3:全不锈钢手轮式铸造铰链，长期使用无松动滑牙现象。
4:精选双ｕ型优质发热管。
5:具有自动进水功能。
6：微电脑智能控制，可实现全自动控制，定时定温，缺水保护，过热保护，电线符合国家CCC标准，配有接地标准。
7:蒸饭时箱内微压状态，自动泄压，既安全节能、食物口感更佳。
8:柜体采用高密度保温材料，使用过程中外壳表面温度在50摄氏度以内，不烫手，安全节能。
9.依据GB/T 10125-2021技术要求，防腐蚀等级≥户内1级，具有防腐蚀等级证书或相应的第三方检测报告</t>
  </si>
  <si>
    <t>AD05</t>
  </si>
  <si>
    <t>1800*800*800</t>
  </si>
  <si>
    <t>AD06</t>
  </si>
  <si>
    <t>双通工作台</t>
  </si>
  <si>
    <r>
      <rPr>
        <sz val="10"/>
        <rFont val="宋体"/>
        <charset val="134"/>
      </rPr>
      <t>说明：采用SUS304不锈钢磨砂板
1、台面采用</t>
    </r>
    <r>
      <rPr>
        <sz val="10"/>
        <rFont val="Calibri"/>
        <charset val="134"/>
      </rPr>
      <t>δ</t>
    </r>
    <r>
      <rPr>
        <sz val="10"/>
        <rFont val="宋体"/>
        <charset val="134"/>
      </rPr>
      <t>1.2mm不锈钢板、底夹15mm高密度板；
2、层板、底板采用</t>
    </r>
    <r>
      <rPr>
        <sz val="10"/>
        <rFont val="Calibri"/>
        <charset val="134"/>
      </rPr>
      <t>δ</t>
    </r>
    <r>
      <rPr>
        <sz val="10"/>
        <rFont val="宋体"/>
        <charset val="134"/>
      </rPr>
      <t>1.0mm不锈钢板，层板为活动式；
3、侧板采用</t>
    </r>
    <r>
      <rPr>
        <sz val="10"/>
        <rFont val="Calibri"/>
        <charset val="134"/>
      </rPr>
      <t>δ</t>
    </r>
    <r>
      <rPr>
        <sz val="10"/>
        <rFont val="宋体"/>
        <charset val="134"/>
      </rPr>
      <t>1.0mm不锈钢板，门采用</t>
    </r>
    <r>
      <rPr>
        <sz val="10"/>
        <rFont val="Calibri"/>
        <charset val="134"/>
      </rPr>
      <t>δ</t>
    </r>
    <r>
      <rPr>
        <sz val="10"/>
        <rFont val="宋体"/>
        <charset val="134"/>
      </rPr>
      <t>0.8mm不锈钢板；
4、腿管采用1.2</t>
    </r>
    <r>
      <rPr>
        <sz val="10"/>
        <rFont val="Calibri"/>
        <charset val="134"/>
      </rPr>
      <t>φ</t>
    </r>
    <r>
      <rPr>
        <sz val="10"/>
        <rFont val="宋体"/>
        <charset val="134"/>
      </rPr>
      <t>51mm不锈钢管；
5、调节脚采用全金属外包不锈钢子弹脚；
6、门采用滑轮及提供不锈钢滑轨。
7、门拉手为原门侧槽式压出，不用工具即可卸下，方便清洗及调校位置</t>
    </r>
  </si>
  <si>
    <t>AD07</t>
  </si>
  <si>
    <t>水压式洗米机</t>
  </si>
  <si>
    <r>
      <rPr>
        <sz val="10"/>
        <rFont val="Calibri"/>
        <charset val="161"/>
      </rPr>
      <t>Φ</t>
    </r>
    <r>
      <rPr>
        <sz val="10"/>
        <rFont val="宋体"/>
        <charset val="134"/>
      </rPr>
      <t>500*860</t>
    </r>
  </si>
  <si>
    <r>
      <rPr>
        <sz val="10"/>
        <rFont val="宋体"/>
        <charset val="134"/>
      </rPr>
      <t>说明：采用优质SUS304不锈钢磨砂板
规格：</t>
    </r>
    <r>
      <rPr>
        <sz val="10"/>
        <rFont val="Calibri"/>
        <charset val="161"/>
      </rPr>
      <t>Φ</t>
    </r>
    <r>
      <rPr>
        <sz val="10"/>
        <rFont val="宋体"/>
        <charset val="134"/>
      </rPr>
      <t>580*850
生产量：50kg
进水量：35L/分钟</t>
    </r>
  </si>
  <si>
    <t>AD09</t>
  </si>
  <si>
    <t>双星水池</t>
  </si>
  <si>
    <t>AD10</t>
  </si>
  <si>
    <t>砧板刀具消毒柜</t>
  </si>
  <si>
    <t>800*550*1010</t>
  </si>
  <si>
    <t>说明：采用优质不锈钢磨砂板
1、选用全钢柜体，无磁不锈钢内胆、层架；
2、选用进口原配件，自动温控，高温消毒、烘干；温度适中、调节方便、干净卫生。
3、超大容量设计，独立消毒室，可对刀具及砧板多方位消毒杀菌。
4、依据GB/T 10125-2021技术要求，防腐蚀等级≥户内1级，具有防腐蚀等级证书或相应的第三方检测报告</t>
  </si>
  <si>
    <t>AD11</t>
  </si>
  <si>
    <t>四门冰箱</t>
  </si>
  <si>
    <t>1220*720*1950</t>
  </si>
  <si>
    <t xml:space="preserve">说明：采用优质不锈钢磨砂板
1、使用优质压缩机，制冷强劲，静音节能；
2、全铜管冷凝器、双温双控；
3、电子控制器、电子显示器，柜内温度控制更加准确；
4、冰箱配备了门体自动关闭结构，方便客户操作；
5、门体内衬板为不锈钢材质，比吸塑内衬板更加卫生、耐用；       
6、内箱底板采用圆弧内角，方便清理，卫生无死角；
7、冷藏+10~-5°C、冷冻0~-18°C。
8、能效等级二级或一级，有3C认证、节能认证证书    </t>
  </si>
  <si>
    <t>AD12</t>
  </si>
  <si>
    <t>1500*500*1500</t>
  </si>
  <si>
    <t>AE</t>
  </si>
  <si>
    <t>一层二次更衣</t>
  </si>
  <si>
    <t>AE01</t>
  </si>
  <si>
    <t>AE02</t>
  </si>
  <si>
    <t>单星水池</t>
  </si>
  <si>
    <t>600*600*800</t>
  </si>
  <si>
    <t>AF</t>
  </si>
  <si>
    <t>一层备餐间</t>
  </si>
  <si>
    <t>AF01</t>
  </si>
  <si>
    <t>AF02</t>
  </si>
  <si>
    <t>AF03</t>
  </si>
  <si>
    <t>1800*700*800</t>
  </si>
  <si>
    <t>AF04</t>
  </si>
  <si>
    <t>AF05</t>
  </si>
  <si>
    <t>留样冰箱</t>
  </si>
  <si>
    <t>218L</t>
  </si>
  <si>
    <t>说明：采用优质不锈钢磨砂板
1、使用优质压缩机，制冷强劲，静音节能；
2、全铜管冷凝器、蒸发器；
3、冰箱配备玻璃门，更加卫生、方便；   
4、内箱底板采用圆弧内角，方便清理，卫生无死角；
5、冷藏+10~+0°C</t>
  </si>
  <si>
    <t>AF06</t>
  </si>
  <si>
    <t>暖饭（汤）车</t>
  </si>
  <si>
    <t>700*700*800</t>
  </si>
  <si>
    <t>说明：采用304不锈钢磨砂板
1、车身采用δ1.2mm不锈钢板；
2、车盖采用δ1.0mm不锈钢板；
3、配4只3寸防滑、耐磨万向轮优质胶轮，2只带刹车製。</t>
  </si>
  <si>
    <t>AF07</t>
  </si>
  <si>
    <t>五格保温台</t>
  </si>
  <si>
    <r>
      <rPr>
        <sz val="10"/>
        <rFont val="宋体"/>
        <charset val="134"/>
      </rPr>
      <t>说明：采用优质SUS304不锈钢磨砂板
1、台面采用</t>
    </r>
    <r>
      <rPr>
        <sz val="10"/>
        <rFont val="Calibri"/>
        <charset val="134"/>
      </rPr>
      <t>δ</t>
    </r>
    <r>
      <rPr>
        <sz val="10"/>
        <rFont val="宋体"/>
        <charset val="134"/>
      </rPr>
      <t>1.2mm不锈钢板；
2、水箱、侧板、背板用</t>
    </r>
    <r>
      <rPr>
        <sz val="10"/>
        <rFont val="Calibri"/>
        <charset val="134"/>
      </rPr>
      <t>δ</t>
    </r>
    <r>
      <rPr>
        <sz val="10"/>
        <rFont val="宋体"/>
        <charset val="134"/>
      </rPr>
      <t>1.0mm不锈钢板；
3、腿管采用1.2mm</t>
    </r>
    <r>
      <rPr>
        <sz val="10"/>
        <rFont val="Calibri"/>
        <charset val="134"/>
      </rPr>
      <t>φ</t>
    </r>
    <r>
      <rPr>
        <sz val="10"/>
        <rFont val="宋体"/>
        <charset val="134"/>
      </rPr>
      <t>38不锈钢管制作；
4、调节脚采用全金属外包不锈钢子弹脚；
5、配不锈钢电热管，自动电控恒温式保温方式；
6、依据GB/T 10125-2021技术要求，防腐蚀等级≥户内1级，具有防腐蚀等级证书或相应的第三方检测报告</t>
    </r>
  </si>
  <si>
    <t>AF08</t>
  </si>
  <si>
    <t>AG</t>
  </si>
  <si>
    <t>一层洗消间</t>
  </si>
  <si>
    <t>AG01</t>
  </si>
  <si>
    <t>AG02</t>
  </si>
  <si>
    <t>AG03</t>
  </si>
  <si>
    <t>AG04</t>
  </si>
  <si>
    <t>鼓泡式多功能清洗机</t>
  </si>
  <si>
    <t>1500*800*950</t>
  </si>
  <si>
    <r>
      <rPr>
        <sz val="10"/>
        <rFont val="宋体"/>
        <charset val="134"/>
      </rPr>
      <t>说明：采用优质不锈钢磨砂板
功率：11.1kw/380v
1、台面采用</t>
    </r>
    <r>
      <rPr>
        <sz val="10"/>
        <rFont val="Calibri"/>
        <charset val="161"/>
      </rPr>
      <t>δ</t>
    </r>
    <r>
      <rPr>
        <sz val="10"/>
        <rFont val="宋体"/>
        <charset val="134"/>
      </rPr>
      <t>1.2mm不锈钢板；
2、星盆斗采用</t>
    </r>
    <r>
      <rPr>
        <sz val="10"/>
        <rFont val="Calibri"/>
        <charset val="161"/>
      </rPr>
      <t>δ</t>
    </r>
    <r>
      <rPr>
        <sz val="10"/>
        <rFont val="宋体"/>
        <charset val="134"/>
      </rPr>
      <t>1.2mm不锈钢机冲，隔渣板；
3、调节脚采用全金属外包可调脚；；
4、具有杀菌消毒作用，主要利用清洗机的超能强度、频率、作用时间对伤寒杆菌、葡萄球菌，部分链球菌及大肠杆菌进行强烈杀伤打击；
5、环保健康清洗就餐用具，节约时间及劳力；
6、配不锈钢电热管，自动电控恒温式加热方式。</t>
    </r>
  </si>
  <si>
    <t>AG05</t>
  </si>
  <si>
    <t>单孔收餐台</t>
  </si>
  <si>
    <r>
      <rPr>
        <sz val="10"/>
        <rFont val="宋体"/>
        <charset val="134"/>
      </rPr>
      <t>说明：采用优质SUS304不锈钢磨砂板                                                          　　　　　　　　　　　　　　　　
1、台面采用</t>
    </r>
    <r>
      <rPr>
        <sz val="10"/>
        <rFont val="Calibri"/>
        <charset val="161"/>
      </rPr>
      <t>δ</t>
    </r>
    <r>
      <rPr>
        <sz val="10"/>
        <rFont val="宋体"/>
        <charset val="134"/>
      </rPr>
      <t>1.2mm不锈钢板；
2、脚管采用1.2mm</t>
    </r>
    <r>
      <rPr>
        <sz val="10"/>
        <rFont val="Calibri"/>
        <charset val="161"/>
      </rPr>
      <t>φ</t>
    </r>
    <r>
      <rPr>
        <sz val="10"/>
        <rFont val="宋体"/>
        <charset val="134"/>
      </rPr>
      <t>38不锈钢圆管；
3、横档采用1.2mm</t>
    </r>
    <r>
      <rPr>
        <sz val="10"/>
        <rFont val="Calibri"/>
        <charset val="161"/>
      </rPr>
      <t>φ</t>
    </r>
    <r>
      <rPr>
        <sz val="10"/>
        <rFont val="宋体"/>
        <charset val="134"/>
      </rPr>
      <t>25不锈钢圆管；
4、调节脚采用全金属外包不锈钢子弹脚；
5、附收残口</t>
    </r>
    <r>
      <rPr>
        <sz val="10"/>
        <rFont val="Calibri"/>
        <charset val="161"/>
      </rPr>
      <t>φ</t>
    </r>
    <r>
      <rPr>
        <sz val="10"/>
        <rFont val="宋体"/>
        <charset val="134"/>
      </rPr>
      <t>180。</t>
    </r>
  </si>
  <si>
    <t>AG06</t>
  </si>
  <si>
    <t>AG07</t>
  </si>
  <si>
    <t>双门热风循环消毒柜</t>
  </si>
  <si>
    <t>1300*600*1900</t>
  </si>
  <si>
    <r>
      <rPr>
        <sz val="10"/>
        <rFont val="宋体"/>
        <charset val="134"/>
      </rPr>
      <t>说明：采用优质不锈钢磨砂板
1、内壳板采用</t>
    </r>
    <r>
      <rPr>
        <sz val="10"/>
        <rFont val="Calibri"/>
        <charset val="134"/>
      </rPr>
      <t>δ</t>
    </r>
    <r>
      <rPr>
        <sz val="10"/>
        <rFont val="宋体"/>
        <charset val="134"/>
      </rPr>
      <t>1.2mm不锈钢板；
2、外壳板采用</t>
    </r>
    <r>
      <rPr>
        <sz val="10"/>
        <rFont val="Calibri"/>
        <charset val="134"/>
      </rPr>
      <t>δ</t>
    </r>
    <r>
      <rPr>
        <sz val="10"/>
        <rFont val="宋体"/>
        <charset val="134"/>
      </rPr>
      <t>1.2mm不锈钢板；
3、托盘兰采用</t>
    </r>
    <r>
      <rPr>
        <sz val="10"/>
        <rFont val="Calibri"/>
        <charset val="134"/>
      </rPr>
      <t>Φ</t>
    </r>
    <r>
      <rPr>
        <sz val="10"/>
        <rFont val="宋体"/>
        <charset val="134"/>
      </rPr>
      <t>6mm不锈钢条；
4、腿管采用1.2mm</t>
    </r>
    <r>
      <rPr>
        <sz val="10"/>
        <rFont val="Calibri"/>
        <charset val="134"/>
      </rPr>
      <t>φ</t>
    </r>
    <r>
      <rPr>
        <sz val="10"/>
        <rFont val="宋体"/>
        <charset val="134"/>
      </rPr>
      <t>51不锈钢管；
5、设双向导热风管道并保温装置。专用循环离心式引风及盘管式加热管，独立不锈钢电源控制箱进口原配件，自动温控，自动开/关机，热风循环式消毒、烘干。温度适中、调节方便。
6、依据GB/T 10125-2021技术要求，防腐蚀等级≥户内1级，具有防腐蚀等级证书或相应的第三方检测报告</t>
    </r>
  </si>
  <si>
    <t>AH</t>
  </si>
  <si>
    <t>烹饪区排烟系统</t>
  </si>
  <si>
    <t>AH01</t>
  </si>
  <si>
    <t>烹饪区集烟罩</t>
  </si>
  <si>
    <t>L*1300*500</t>
  </si>
  <si>
    <r>
      <rPr>
        <sz val="10"/>
        <rFont val="宋体"/>
        <charset val="134"/>
      </rPr>
      <t>说明：
采用优质SUS304不锈钢磨砂板。
壳体采用优质不锈钢</t>
    </r>
    <r>
      <rPr>
        <sz val="10"/>
        <rFont val="Calibri"/>
        <charset val="161"/>
      </rPr>
      <t>δ</t>
    </r>
    <r>
      <rPr>
        <sz val="10"/>
        <rFont val="宋体"/>
        <charset val="134"/>
      </rPr>
      <t>1.2mm材料。</t>
    </r>
  </si>
  <si>
    <t>米</t>
  </si>
  <si>
    <t>AH02</t>
  </si>
  <si>
    <t>烟罩隔油网</t>
  </si>
  <si>
    <t>按烟罩情况制作</t>
  </si>
  <si>
    <t>说明：
采用SUS304优质1.0mm不锈钢板制。</t>
  </si>
  <si>
    <t>块</t>
  </si>
  <si>
    <t>AH03</t>
  </si>
  <si>
    <t>炉后挡板</t>
  </si>
  <si>
    <t>L*1100*25</t>
  </si>
  <si>
    <t>AH04</t>
  </si>
  <si>
    <t>集烟风管</t>
  </si>
  <si>
    <t>500*500</t>
  </si>
  <si>
    <t>说明：
采用SUS304优质1.2mm不锈钢板制作，加强筋设计。</t>
  </si>
  <si>
    <t>㎡</t>
  </si>
  <si>
    <t>AH05</t>
  </si>
  <si>
    <t>排烟风管</t>
  </si>
  <si>
    <t>AH06</t>
  </si>
  <si>
    <t>排烟弯头</t>
  </si>
  <si>
    <t>按现场情况制作</t>
  </si>
  <si>
    <t>个</t>
  </si>
  <si>
    <t>AH07</t>
  </si>
  <si>
    <t>排烟弯头变节</t>
  </si>
  <si>
    <t>AH08</t>
  </si>
  <si>
    <t>静电油烟净化器</t>
  </si>
  <si>
    <t>16000M³/H</t>
  </si>
  <si>
    <t>说明：
功率：220V电压选择低能耗电源电路，耗电省
机体：采用模具冲压一次成型、箱体内外不锈钢，内部单元极板采用优质铝板，防腐性能好、使用寿命长。
油烟去除必经国家环保总局认定的监测部门检测，洁净的空气经出风口排出，达标排放。
依据HJ/T 62-2001、GB/T 16157-1996，油烟净化效率≥97%，折算为基准排风量时的油烟排放浓度≤0.2mg/m³；非甲烷总烃净化效率≥80%，折算为基准排风量时的非甲烷总经排放浓度≤1.5mg/m³;颗粒物净化效率≥90%，臭氧排放浓度≤0.1mg/m³，本体漏风率≤2.1%，设备本体阻力≤200pa，接地电阻≤0.25Ω。具有技术证书或相应的第三方检测报告                                       依据Gb8624-2012 设备材料燃烧性能等级≥B1级,垂直燃烧性能≥V-0级,阻燃等级≥B1级；具有燃烧性能、阻燃等级证书或相应的检测报告。</t>
  </si>
  <si>
    <t>AH09</t>
  </si>
  <si>
    <t>低噪音离心式排烟风机</t>
  </si>
  <si>
    <t>7.5KW/380V</t>
  </si>
  <si>
    <t>规格：7.5KW/380V
1、风机外观：外壳采用标准镀锌板制作，风机骨架用标准角钢，底架采用标准槽钢焊接而成；
2、进风口：制成整体，装于风机的侧面，与轴向平行的截面为曲线形状，使气体顺利进入叶轮，且损失较小； 
3、叶轮：采用优质镀锌钢板制成，叶片设计符合空气动力学的特定形状， 效率最高，噪声最低。叶片用铆钉固定在中盘及端圈上。叶轮经静、动平衡校正，精度达到 G2.5 级，空气动力性能良好，效率高，运转平稳；
4、轴承：带座外球面轴承，两者球面之间自动调心，弥补机械轴心的偏位等，不至于给轴承加任何过度的外力；轴承采用标准式补充加脂方式，可以 在各种各样的条件下使用，其中在很脏，湿气很大，温度很高的场合使用；轴承和轴承座之间具有互换性。 
5、低噪音电机通过皮带轮、皮带带动安装在优质轴心上的前向多翼式大弧度叶片，叶轮及轴由外球面紧定套调心滚动轴承支撑，运转平稳，寿命长。</t>
  </si>
  <si>
    <t>AH10</t>
  </si>
  <si>
    <t>风机变频保护器</t>
  </si>
  <si>
    <t>与风机配套</t>
  </si>
  <si>
    <t>说明:
内配置空开、交流接触器、电动机综合保护器、变频启动装置；
通过低电压启动高电压，对风柜起到，缺相自动断电、启动电流过大时自动断电、漏电时自动断电；
可有效减少风机在启动时惯性对叶轮的冲击和电动机启动过大的启动电流对供电线路的影响，并且对风机电动机起到短路，缺相，过载，失压等保护作用。</t>
  </si>
  <si>
    <t>套</t>
  </si>
  <si>
    <t>AH11</t>
  </si>
  <si>
    <t>风机、净化器支架</t>
  </si>
  <si>
    <t>采用优质槽钢或角钢制作</t>
  </si>
  <si>
    <t>AH12</t>
  </si>
  <si>
    <t>风机软接</t>
  </si>
  <si>
    <t>采用优质帆布软接制作</t>
  </si>
  <si>
    <t>项</t>
  </si>
  <si>
    <t>AH13</t>
  </si>
  <si>
    <t>止回阀</t>
  </si>
  <si>
    <t>阀门叶片合页式设计，叶片内凹，阀门主体外凸 达到超强密封性能,卡扣式简易安装,方便快捷。</t>
  </si>
  <si>
    <t>AJ</t>
  </si>
  <si>
    <t>大厅</t>
  </si>
  <si>
    <t>AJ01</t>
  </si>
  <si>
    <t>不锈钢连体餐桌</t>
  </si>
  <si>
    <t>四人位</t>
  </si>
  <si>
    <t>说明：采用优质不锈钢磨砂板
桌面:采用贴塑磨砂进口不锈钢板制作，面板厚1.2mm；
尺寸:1200*600mm；
凳面:采用贴塑磨砂进口不锈钢板制作，面板厚1.2mm；
尺寸:1000*230mm；
桌架采用优质不锈钢管50*50mm，主管厚1.5mm，辅管厚1.2mm；
外套脚:防滑橡胶皮套。</t>
  </si>
  <si>
    <t>其他费用</t>
  </si>
  <si>
    <t>辅助材料</t>
  </si>
  <si>
    <t>安装费</t>
  </si>
  <si>
    <t>运输费</t>
  </si>
  <si>
    <t>8.1饮水机</t>
  </si>
  <si>
    <t>三龙头饮水机</t>
  </si>
  <si>
    <t>出水方式：一开两温
水胆：26L
功率:3000W
电源:220V50Hz
尺寸:95*45*125CM
过滤:RO400+6G压力桶
适用水压:100-400（KPA）
具有3C认证、节能认证证书
额定总净水量≥4000L，净水产水量≥65%，水效等级1级(提供中国水效标识网产品查询截图)</t>
  </si>
  <si>
    <t>询价书收悉，我单位认真阅知、理解并全面接受询价书的各项要求，报价如下：</t>
  </si>
  <si>
    <t>价款总计（元）</t>
  </si>
  <si>
    <t>总最高限价（元）</t>
  </si>
  <si>
    <t>为保证产品的配套性和整体性，报价单位应综合考虑场地装修现状对产品的布局进行二次深化设计，且完成厨具设备安装、使用的土建、水电改造等相关一切费用包含在报价中，不另计取。为确保报价的准确性，报价单位可在报价前自行前往现场进行勘察。</t>
  </si>
  <si>
    <t xml:space="preserve">以上价格包含为运输及风险、装卸、安装、吊装费、高空作业费、所有厨具设备安装一切相关工程内容及材料费用、高空作业费、二次送检、一年质保期、开票含税13%等费用。材料需满足质量要求，采购方不再另行支付其他费用。
如贵单位接受我单位报价，本响应文件及贵单位询价书将共同构成对我单位的约束，我单位将全面履行责任。               
    我单位理解：贵单位不一定接受我单位报价，也无须向我单位解释不接受的原因。                                                             
                                                               单位（公章）          年       月        日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</si>
</sst>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1">
    <font>
      <sz val="11"/>
      <color theme="1"/>
      <name val="宋体"/>
      <charset val="134"/>
      <scheme val="minor"/>
    </font>
    <font>
      <sz val="10"/>
      <name val="宋体"/>
      <charset val="134"/>
    </font>
    <font>
      <b/>
      <sz val="14"/>
      <name val="宋体"/>
      <charset val="134"/>
    </font>
    <font>
      <b/>
      <sz val="10"/>
      <color theme="1"/>
      <name val="宋体"/>
      <charset val="134"/>
    </font>
    <font>
      <b/>
      <sz val="10"/>
      <name val="宋体"/>
      <charset val="134"/>
    </font>
    <font>
      <sz val="10"/>
      <color theme="1"/>
      <name val="宋体"/>
      <charset val="134"/>
    </font>
    <font>
      <sz val="10"/>
      <name val="Calibri"/>
      <charset val="161"/>
    </font>
    <font>
      <b/>
      <sz val="12"/>
      <name val="宋体"/>
      <charset val="134"/>
    </font>
    <font>
      <sz val="12"/>
      <name val="宋体"/>
      <charset val="134"/>
    </font>
    <font>
      <b/>
      <sz val="1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sz val="10"/>
      <name val="Calibri"/>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1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4" applyNumberFormat="0" applyFill="0" applyAlignment="0" applyProtection="0">
      <alignment vertical="center"/>
    </xf>
    <xf numFmtId="0" fontId="16" fillId="0" borderId="14" applyNumberFormat="0" applyFill="0" applyAlignment="0" applyProtection="0">
      <alignment vertical="center"/>
    </xf>
    <xf numFmtId="0" fontId="17" fillId="0" borderId="15" applyNumberFormat="0" applyFill="0" applyAlignment="0" applyProtection="0">
      <alignment vertical="center"/>
    </xf>
    <xf numFmtId="0" fontId="17" fillId="0" borderId="0" applyNumberFormat="0" applyFill="0" applyBorder="0" applyAlignment="0" applyProtection="0">
      <alignment vertical="center"/>
    </xf>
    <xf numFmtId="0" fontId="18" fillId="4" borderId="16" applyNumberFormat="0" applyAlignment="0" applyProtection="0">
      <alignment vertical="center"/>
    </xf>
    <xf numFmtId="0" fontId="19" fillId="5" borderId="17" applyNumberFormat="0" applyAlignment="0" applyProtection="0">
      <alignment vertical="center"/>
    </xf>
    <xf numFmtId="0" fontId="20" fillId="5" borderId="16" applyNumberFormat="0" applyAlignment="0" applyProtection="0">
      <alignment vertical="center"/>
    </xf>
    <xf numFmtId="0" fontId="21" fillId="6" borderId="18" applyNumberFormat="0" applyAlignment="0" applyProtection="0">
      <alignment vertical="center"/>
    </xf>
    <xf numFmtId="0" fontId="22" fillId="0" borderId="19" applyNumberFormat="0" applyFill="0" applyAlignment="0" applyProtection="0">
      <alignment vertical="center"/>
    </xf>
    <xf numFmtId="0" fontId="23" fillId="0" borderId="2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8" fillId="0" borderId="0"/>
    <xf numFmtId="0" fontId="29" fillId="0" borderId="0"/>
  </cellStyleXfs>
  <cellXfs count="58">
    <xf numFmtId="0" fontId="0" fillId="0" borderId="0" xfId="0">
      <alignment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left" vertical="center"/>
    </xf>
    <xf numFmtId="0" fontId="1" fillId="2" borderId="0" xfId="50" applyFont="1" applyFill="1" applyAlignment="1">
      <alignment horizontal="left"/>
    </xf>
    <xf numFmtId="0" fontId="1" fillId="2" borderId="0" xfId="0" applyFont="1" applyFill="1" applyAlignment="1">
      <alignment vertical="center"/>
    </xf>
    <xf numFmtId="0" fontId="1" fillId="2" borderId="0" xfId="0" applyFont="1" applyFill="1" applyAlignment="1">
      <alignment horizontal="left" vertical="center" wrapText="1"/>
    </xf>
    <xf numFmtId="176" fontId="1" fillId="2" borderId="0" xfId="0" applyNumberFormat="1" applyFont="1" applyFill="1" applyAlignment="1">
      <alignment horizontal="center" vertical="center" wrapText="1"/>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177" fontId="3" fillId="2" borderId="4"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3" fillId="2" borderId="6" xfId="0" applyFont="1" applyFill="1" applyBorder="1" applyAlignment="1">
      <alignment horizontal="center" vertical="center" wrapText="1"/>
    </xf>
    <xf numFmtId="177" fontId="3" fillId="2" borderId="7" xfId="0" applyNumberFormat="1" applyFont="1" applyFill="1" applyBorder="1" applyAlignment="1">
      <alignment horizontal="center"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176" fontId="1" fillId="2" borderId="1" xfId="0" applyNumberFormat="1" applyFont="1" applyFill="1" applyBorder="1" applyAlignment="1">
      <alignment horizontal="center" vertical="center" wrapText="1"/>
    </xf>
    <xf numFmtId="0" fontId="1" fillId="2" borderId="1" xfId="0" applyFont="1" applyFill="1" applyBorder="1" applyAlignment="1" applyProtection="1">
      <alignment horizontal="left" vertical="center" wrapText="1"/>
    </xf>
    <xf numFmtId="177" fontId="1"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177" fontId="4" fillId="2" borderId="2" xfId="0" applyNumberFormat="1" applyFont="1" applyFill="1" applyBorder="1" applyAlignment="1">
      <alignment horizontal="center" vertical="center"/>
    </xf>
    <xf numFmtId="177" fontId="4" fillId="2" borderId="5" xfId="0" applyNumberFormat="1" applyFont="1" applyFill="1" applyBorder="1" applyAlignment="1">
      <alignment horizontal="center" vertical="center"/>
    </xf>
    <xf numFmtId="0" fontId="1" fillId="2" borderId="1" xfId="0" applyFont="1" applyFill="1" applyBorder="1" applyAlignment="1">
      <alignment horizontal="left"/>
    </xf>
    <xf numFmtId="0" fontId="4" fillId="2" borderId="1" xfId="0" applyFont="1" applyFill="1" applyBorder="1" applyAlignment="1">
      <alignment horizontal="lef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177" fontId="4" fillId="2" borderId="1" xfId="0" applyNumberFormat="1" applyFont="1" applyFill="1" applyBorder="1" applyAlignment="1">
      <alignment horizontal="center" vertical="center" wrapText="1" shrinkToFi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8" xfId="0" applyFont="1" applyFill="1" applyBorder="1" applyAlignment="1">
      <alignment horizontal="center" vertical="center"/>
    </xf>
    <xf numFmtId="0" fontId="8" fillId="2" borderId="10"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2" xfId="0" applyFont="1" applyFill="1" applyBorder="1" applyAlignment="1">
      <alignment horizontal="center" vertical="center"/>
    </xf>
    <xf numFmtId="0" fontId="2" fillId="2" borderId="10" xfId="0" applyFont="1" applyFill="1" applyBorder="1" applyAlignment="1">
      <alignment horizontal="center" vertical="center" wrapText="1"/>
    </xf>
    <xf numFmtId="0" fontId="1" fillId="2" borderId="1" xfId="50" applyFont="1" applyFill="1" applyBorder="1" applyAlignment="1">
      <alignment horizontal="left"/>
    </xf>
    <xf numFmtId="0" fontId="7" fillId="2" borderId="10" xfId="0" applyFont="1" applyFill="1" applyBorder="1" applyAlignment="1">
      <alignment horizontal="center" vertical="center" wrapText="1"/>
    </xf>
    <xf numFmtId="0" fontId="1" fillId="2" borderId="10" xfId="0" applyFont="1" applyFill="1" applyBorder="1" applyAlignment="1">
      <alignment horizontal="center" vertical="center"/>
    </xf>
    <xf numFmtId="0" fontId="9" fillId="2" borderId="10"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7"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Sheet1_4"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9" Type="http://schemas.openxmlformats.org/officeDocument/2006/relationships/image" Target="media/image9.jpeg"/><Relationship Id="rId8" Type="http://schemas.openxmlformats.org/officeDocument/2006/relationships/image" Target="media/image8.jpeg"/><Relationship Id="rId7" Type="http://schemas.openxmlformats.org/officeDocument/2006/relationships/image" Target="media/image7.jpeg"/><Relationship Id="rId6" Type="http://schemas.openxmlformats.org/officeDocument/2006/relationships/image" Target="media/image6.jpeg"/><Relationship Id="rId5" Type="http://schemas.openxmlformats.org/officeDocument/2006/relationships/image" Target="media/image5.jpeg"/><Relationship Id="rId44" Type="http://schemas.openxmlformats.org/officeDocument/2006/relationships/image" Target="media/image43.jpeg"/><Relationship Id="rId43" Type="http://schemas.openxmlformats.org/officeDocument/2006/relationships/image" Target="media/image42.jpeg"/><Relationship Id="rId42" Type="http://schemas.openxmlformats.org/officeDocument/2006/relationships/image" Target="media/image41.jpeg"/><Relationship Id="rId41" Type="http://schemas.openxmlformats.org/officeDocument/2006/relationships/image" Target="NULL" TargetMode="External"/><Relationship Id="rId40" Type="http://schemas.openxmlformats.org/officeDocument/2006/relationships/image" Target="media/image40.jpeg"/><Relationship Id="rId4" Type="http://schemas.openxmlformats.org/officeDocument/2006/relationships/image" Target="media/image4.jpeg"/><Relationship Id="rId39" Type="http://schemas.openxmlformats.org/officeDocument/2006/relationships/image" Target="media/image39.jpeg"/><Relationship Id="rId38" Type="http://schemas.openxmlformats.org/officeDocument/2006/relationships/image" Target="media/image38.jpeg"/><Relationship Id="rId37" Type="http://schemas.openxmlformats.org/officeDocument/2006/relationships/image" Target="media/image37.jpeg"/><Relationship Id="rId36" Type="http://schemas.openxmlformats.org/officeDocument/2006/relationships/image" Target="media/image36.jpeg"/><Relationship Id="rId35" Type="http://schemas.openxmlformats.org/officeDocument/2006/relationships/image" Target="media/image35.jpeg"/><Relationship Id="rId34" Type="http://schemas.openxmlformats.org/officeDocument/2006/relationships/image" Target="media/image34.jpeg"/><Relationship Id="rId33" Type="http://schemas.openxmlformats.org/officeDocument/2006/relationships/image" Target="media/image33.jpeg"/><Relationship Id="rId32" Type="http://schemas.openxmlformats.org/officeDocument/2006/relationships/image" Target="media/image32.jpeg"/><Relationship Id="rId31" Type="http://schemas.openxmlformats.org/officeDocument/2006/relationships/image" Target="media/image31.jpeg"/><Relationship Id="rId30" Type="http://schemas.openxmlformats.org/officeDocument/2006/relationships/image" Target="media/image30.jpeg"/><Relationship Id="rId3" Type="http://schemas.openxmlformats.org/officeDocument/2006/relationships/image" Target="media/image3.png"/><Relationship Id="rId29" Type="http://schemas.openxmlformats.org/officeDocument/2006/relationships/image" Target="media/image29.jpeg"/><Relationship Id="rId28" Type="http://schemas.openxmlformats.org/officeDocument/2006/relationships/image" Target="media/image28.jpeg"/><Relationship Id="rId27" Type="http://schemas.openxmlformats.org/officeDocument/2006/relationships/image" Target="media/image27.jpeg"/><Relationship Id="rId26" Type="http://schemas.openxmlformats.org/officeDocument/2006/relationships/image" Target="media/image26.png"/><Relationship Id="rId25" Type="http://schemas.openxmlformats.org/officeDocument/2006/relationships/image" Target="media/image25.jpeg"/><Relationship Id="rId24" Type="http://schemas.openxmlformats.org/officeDocument/2006/relationships/image" Target="media/image24.png"/><Relationship Id="rId23" Type="http://schemas.openxmlformats.org/officeDocument/2006/relationships/image" Target="media/image23.jpeg"/><Relationship Id="rId22" Type="http://schemas.openxmlformats.org/officeDocument/2006/relationships/image" Target="media/image22.jpeg"/><Relationship Id="rId21" Type="http://schemas.openxmlformats.org/officeDocument/2006/relationships/image" Target="media/image21.jpeg"/><Relationship Id="rId20" Type="http://schemas.openxmlformats.org/officeDocument/2006/relationships/image" Target="media/image20.jpeg"/><Relationship Id="rId2" Type="http://schemas.openxmlformats.org/officeDocument/2006/relationships/image" Target="media/image2.jpeg"/><Relationship Id="rId19" Type="http://schemas.openxmlformats.org/officeDocument/2006/relationships/image" Target="media/image19.png"/><Relationship Id="rId18" Type="http://schemas.openxmlformats.org/officeDocument/2006/relationships/image" Target="media/image18.jpeg"/><Relationship Id="rId17" Type="http://schemas.openxmlformats.org/officeDocument/2006/relationships/image" Target="media/image17.jpeg"/><Relationship Id="rId16" Type="http://schemas.openxmlformats.org/officeDocument/2006/relationships/image" Target="media/image16.jpeg"/><Relationship Id="rId15" Type="http://schemas.openxmlformats.org/officeDocument/2006/relationships/image" Target="media/image15.jpeg"/><Relationship Id="rId14" Type="http://schemas.openxmlformats.org/officeDocument/2006/relationships/image" Target="media/image14.jpeg"/><Relationship Id="rId13" Type="http://schemas.openxmlformats.org/officeDocument/2006/relationships/image" Target="media/image13.jpeg"/><Relationship Id="rId12" Type="http://schemas.openxmlformats.org/officeDocument/2006/relationships/image" Target="media/image12.jpeg"/><Relationship Id="rId11" Type="http://schemas.openxmlformats.org/officeDocument/2006/relationships/image" Target="media/image11.jpeg"/><Relationship Id="rId10" Type="http://schemas.openxmlformats.org/officeDocument/2006/relationships/image" Target="media/image10.jpeg"/><Relationship Id="rId1" Type="http://schemas.openxmlformats.org/officeDocument/2006/relationships/image" Target="media/image1.jpeg"/></Relationships>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www.wps.cn/officeDocument/2020/cellImage" Target="cellimag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J85"/>
  <sheetViews>
    <sheetView tabSelected="1" view="pageBreakPreview" zoomScaleNormal="90" topLeftCell="A57" workbookViewId="0">
      <selection activeCell="D66" sqref="D66"/>
    </sheetView>
  </sheetViews>
  <sheetFormatPr defaultColWidth="9" defaultRowHeight="40" customHeight="1"/>
  <cols>
    <col min="1" max="1" width="5.63333333333333" style="3" customWidth="1"/>
    <col min="2" max="2" width="11.25" style="6" customWidth="1"/>
    <col min="3" max="3" width="13" style="6" customWidth="1"/>
    <col min="4" max="4" width="62.375" style="3" customWidth="1"/>
    <col min="5" max="5" width="5.5" style="1" customWidth="1"/>
    <col min="6" max="6" width="7" style="1" customWidth="1"/>
    <col min="7" max="9" width="12.8833333333333" style="7" customWidth="1"/>
    <col min="10" max="10" width="15.1166666666667" style="3" customWidth="1"/>
    <col min="11" max="16384" width="9" style="3"/>
  </cols>
  <sheetData>
    <row r="1" s="1" customFormat="1" customHeight="1" spans="1:10">
      <c r="A1" s="8" t="s">
        <v>0</v>
      </c>
      <c r="B1" s="8"/>
      <c r="C1" s="8"/>
      <c r="D1" s="8"/>
      <c r="E1" s="8"/>
      <c r="F1" s="8"/>
      <c r="G1" s="8"/>
      <c r="H1" s="8"/>
      <c r="I1" s="8"/>
      <c r="J1" s="27"/>
    </row>
    <row r="2" s="1" customFormat="1" customHeight="1" spans="1:10">
      <c r="A2" s="9" t="s">
        <v>1</v>
      </c>
      <c r="B2" s="9" t="s">
        <v>2</v>
      </c>
      <c r="C2" s="9" t="s">
        <v>3</v>
      </c>
      <c r="D2" s="10" t="s">
        <v>4</v>
      </c>
      <c r="E2" s="9" t="s">
        <v>5</v>
      </c>
      <c r="F2" s="11" t="s">
        <v>6</v>
      </c>
      <c r="G2" s="12" t="s">
        <v>7</v>
      </c>
      <c r="H2" s="13" t="s">
        <v>8</v>
      </c>
      <c r="I2" s="13" t="s">
        <v>9</v>
      </c>
      <c r="J2" s="28" t="s">
        <v>10</v>
      </c>
    </row>
    <row r="3" s="2" customFormat="1" ht="19" customHeight="1" spans="1:10">
      <c r="A3" s="14"/>
      <c r="B3" s="14"/>
      <c r="C3" s="14"/>
      <c r="D3" s="15"/>
      <c r="E3" s="14"/>
      <c r="F3" s="16"/>
      <c r="G3" s="12"/>
      <c r="H3" s="17"/>
      <c r="I3" s="17"/>
      <c r="J3" s="29"/>
    </row>
    <row r="4" s="3" customFormat="1" ht="12" spans="1:10">
      <c r="A4" s="18" t="s">
        <v>11</v>
      </c>
      <c r="B4" s="19" t="s">
        <v>12</v>
      </c>
      <c r="C4" s="19" t="s">
        <v>13</v>
      </c>
      <c r="D4" s="18"/>
      <c r="E4" s="20" t="s">
        <v>13</v>
      </c>
      <c r="F4" s="20"/>
      <c r="G4" s="21"/>
      <c r="H4" s="21"/>
      <c r="I4" s="21"/>
      <c r="J4" s="18"/>
    </row>
    <row r="5" s="3" customFormat="1" ht="48" spans="1:10">
      <c r="A5" s="18" t="s">
        <v>14</v>
      </c>
      <c r="B5" s="19" t="s">
        <v>15</v>
      </c>
      <c r="C5" s="22" t="s">
        <v>16</v>
      </c>
      <c r="D5" s="19" t="s">
        <v>17</v>
      </c>
      <c r="E5" s="20">
        <v>5</v>
      </c>
      <c r="F5" s="20" t="s">
        <v>18</v>
      </c>
      <c r="G5" s="23">
        <v>39.31895</v>
      </c>
      <c r="H5" s="24"/>
      <c r="I5" s="24"/>
      <c r="J5" s="18" t="str">
        <f>_xlfn.DISPIMG("ID_F76A7CF869734CC1A06DED5B4C09D954",1)</f>
        <v>=DISPIMG("ID_F76A7CF869734CC1A06DED5B4C09D954",1)</v>
      </c>
    </row>
    <row r="6" s="3" customFormat="1" ht="51" customHeight="1" spans="1:10">
      <c r="A6" s="18" t="s">
        <v>19</v>
      </c>
      <c r="B6" s="19" t="s">
        <v>20</v>
      </c>
      <c r="C6" s="19" t="s">
        <v>21</v>
      </c>
      <c r="D6" s="19" t="s">
        <v>22</v>
      </c>
      <c r="E6" s="20">
        <v>2</v>
      </c>
      <c r="F6" s="20" t="s">
        <v>18</v>
      </c>
      <c r="G6" s="23">
        <v>1067</v>
      </c>
      <c r="H6" s="24"/>
      <c r="I6" s="24"/>
      <c r="J6" s="18" t="str">
        <f>_xlfn.DISPIMG("ID_280B66B66921484A83C0C7F564F1D011",1)</f>
        <v>=DISPIMG("ID_280B66B66921484A83C0C7F564F1D011",1)</v>
      </c>
    </row>
    <row r="7" s="3" customFormat="1" ht="50" customHeight="1" spans="1:10">
      <c r="A7" s="18" t="s">
        <v>23</v>
      </c>
      <c r="B7" s="19" t="s">
        <v>24</v>
      </c>
      <c r="C7" s="19" t="s">
        <v>25</v>
      </c>
      <c r="D7" s="19" t="s">
        <v>26</v>
      </c>
      <c r="E7" s="20">
        <v>1</v>
      </c>
      <c r="F7" s="20" t="s">
        <v>18</v>
      </c>
      <c r="G7" s="23">
        <v>258.02</v>
      </c>
      <c r="H7" s="24"/>
      <c r="I7" s="24"/>
      <c r="J7" s="18" t="str">
        <f>_xlfn.DISPIMG("ID_222A130448444465928EA6AD58EDF3CC",1)</f>
        <v>=DISPIMG("ID_222A130448444465928EA6AD58EDF3CC",1)</v>
      </c>
    </row>
    <row r="8" s="3" customFormat="1" ht="64" customHeight="1" spans="1:10">
      <c r="A8" s="18" t="s">
        <v>27</v>
      </c>
      <c r="B8" s="19" t="s">
        <v>28</v>
      </c>
      <c r="C8" s="19" t="s">
        <v>29</v>
      </c>
      <c r="D8" s="19" t="s">
        <v>30</v>
      </c>
      <c r="E8" s="20">
        <v>1</v>
      </c>
      <c r="F8" s="20" t="s">
        <v>18</v>
      </c>
      <c r="G8" s="23">
        <v>970</v>
      </c>
      <c r="H8" s="24"/>
      <c r="I8" s="24"/>
      <c r="J8" s="18" t="str">
        <f>_xlfn.DISPIMG("ID_968215F83F014007A2351FCF3C8C9D3E",1)</f>
        <v>=DISPIMG("ID_968215F83F014007A2351FCF3C8C9D3E",1)</v>
      </c>
    </row>
    <row r="9" s="3" customFormat="1" ht="66" customHeight="1" spans="1:10">
      <c r="A9" s="18" t="s">
        <v>31</v>
      </c>
      <c r="B9" s="19" t="s">
        <v>32</v>
      </c>
      <c r="C9" s="19" t="s">
        <v>33</v>
      </c>
      <c r="D9" s="19" t="s">
        <v>34</v>
      </c>
      <c r="E9" s="20">
        <v>4</v>
      </c>
      <c r="F9" s="20" t="s">
        <v>18</v>
      </c>
      <c r="G9" s="23">
        <v>339.5</v>
      </c>
      <c r="H9" s="24"/>
      <c r="I9" s="24"/>
      <c r="J9" s="18" t="str">
        <f>_xlfn.DISPIMG("ID_E0657189B806495A8D7FB09E4512710F",1)</f>
        <v>=DISPIMG("ID_E0657189B806495A8D7FB09E4512710F",1)</v>
      </c>
    </row>
    <row r="10" s="3" customFormat="1" ht="81" customHeight="1" spans="1:10">
      <c r="A10" s="18" t="s">
        <v>35</v>
      </c>
      <c r="B10" s="19" t="s">
        <v>36</v>
      </c>
      <c r="C10" s="19" t="s">
        <v>37</v>
      </c>
      <c r="D10" s="19" t="s">
        <v>38</v>
      </c>
      <c r="E10" s="20">
        <v>1</v>
      </c>
      <c r="F10" s="20" t="s">
        <v>18</v>
      </c>
      <c r="G10" s="23">
        <v>1455</v>
      </c>
      <c r="H10" s="24"/>
      <c r="I10" s="24"/>
      <c r="J10" s="18" t="str">
        <f>_xlfn.DISPIMG("ID_B8C4291D86F04A84AFC5090222832A73",1)</f>
        <v>=DISPIMG("ID_B8C4291D86F04A84AFC5090222832A73",1)</v>
      </c>
    </row>
    <row r="11" s="3" customFormat="1" ht="12" spans="1:10">
      <c r="A11" s="18" t="s">
        <v>39</v>
      </c>
      <c r="B11" s="19" t="s">
        <v>40</v>
      </c>
      <c r="C11" s="19" t="s">
        <v>13</v>
      </c>
      <c r="D11" s="19"/>
      <c r="E11" s="20" t="s">
        <v>13</v>
      </c>
      <c r="F11" s="20"/>
      <c r="G11" s="23"/>
      <c r="H11" s="24"/>
      <c r="I11" s="24"/>
      <c r="J11" s="18"/>
    </row>
    <row r="12" s="3" customFormat="1" ht="51" customHeight="1" spans="1:10">
      <c r="A12" s="18" t="s">
        <v>41</v>
      </c>
      <c r="B12" s="19" t="s">
        <v>15</v>
      </c>
      <c r="C12" s="19" t="s">
        <v>16</v>
      </c>
      <c r="D12" s="19" t="s">
        <v>17</v>
      </c>
      <c r="E12" s="20">
        <v>1</v>
      </c>
      <c r="F12" s="20" t="s">
        <v>18</v>
      </c>
      <c r="G12" s="23">
        <v>39.3238</v>
      </c>
      <c r="H12" s="24"/>
      <c r="I12" s="24"/>
      <c r="J12" s="18" t="str">
        <f>_xlfn.DISPIMG("ID_608E997B0C974DFC8D885A5580CF04F7",1)</f>
        <v>=DISPIMG("ID_608E997B0C974DFC8D885A5580CF04F7",1)</v>
      </c>
    </row>
    <row r="13" s="3" customFormat="1" ht="64" customHeight="1" spans="1:10">
      <c r="A13" s="18" t="s">
        <v>42</v>
      </c>
      <c r="B13" s="19" t="s">
        <v>43</v>
      </c>
      <c r="C13" s="19" t="s">
        <v>44</v>
      </c>
      <c r="D13" s="19" t="s">
        <v>45</v>
      </c>
      <c r="E13" s="20">
        <v>2</v>
      </c>
      <c r="F13" s="20" t="s">
        <v>18</v>
      </c>
      <c r="G13" s="23">
        <v>776</v>
      </c>
      <c r="H13" s="24"/>
      <c r="I13" s="24"/>
      <c r="J13" s="18" t="str">
        <f>_xlfn.DISPIMG("ID_16CA391BE27E43A0AA522198AD9F3888",1)</f>
        <v>=DISPIMG("ID_16CA391BE27E43A0AA522198AD9F3888",1)</v>
      </c>
    </row>
    <row r="14" s="3" customFormat="1" ht="66" customHeight="1" spans="1:10">
      <c r="A14" s="18" t="s">
        <v>46</v>
      </c>
      <c r="B14" s="19" t="s">
        <v>47</v>
      </c>
      <c r="C14" s="19" t="s">
        <v>48</v>
      </c>
      <c r="D14" s="19" t="s">
        <v>49</v>
      </c>
      <c r="E14" s="20">
        <v>1</v>
      </c>
      <c r="F14" s="20" t="s">
        <v>18</v>
      </c>
      <c r="G14" s="23">
        <v>291</v>
      </c>
      <c r="H14" s="24"/>
      <c r="I14" s="24"/>
      <c r="J14" s="18" t="str">
        <f>_xlfn.DISPIMG("ID_929F0D3A5DC749B3B9256A0A36FC0A11",1)</f>
        <v>=DISPIMG("ID_929F0D3A5DC749B3B9256A0A36FC0A11",1)</v>
      </c>
    </row>
    <row r="15" s="3" customFormat="1" ht="63" customHeight="1" spans="1:10">
      <c r="A15" s="18" t="s">
        <v>50</v>
      </c>
      <c r="B15" s="19" t="s">
        <v>51</v>
      </c>
      <c r="C15" s="19" t="s">
        <v>52</v>
      </c>
      <c r="D15" s="19" t="s">
        <v>53</v>
      </c>
      <c r="E15" s="20">
        <v>2</v>
      </c>
      <c r="F15" s="20" t="s">
        <v>18</v>
      </c>
      <c r="G15" s="23">
        <v>393.82</v>
      </c>
      <c r="H15" s="24"/>
      <c r="I15" s="24"/>
      <c r="J15" s="18" t="str">
        <f>_xlfn.DISPIMG("ID_02B7CAD422984A8481100BCDE7F24287",1)</f>
        <v>=DISPIMG("ID_02B7CAD422984A8481100BCDE7F24287",1)</v>
      </c>
    </row>
    <row r="16" s="3" customFormat="1" ht="12" spans="1:10">
      <c r="A16" s="18" t="s">
        <v>54</v>
      </c>
      <c r="B16" s="19" t="s">
        <v>55</v>
      </c>
      <c r="C16" s="19" t="s">
        <v>13</v>
      </c>
      <c r="D16" s="19"/>
      <c r="E16" s="20" t="s">
        <v>13</v>
      </c>
      <c r="F16" s="20"/>
      <c r="G16" s="23"/>
      <c r="H16" s="24"/>
      <c r="I16" s="24"/>
      <c r="J16" s="18"/>
    </row>
    <row r="17" s="3" customFormat="1" ht="51" customHeight="1" spans="1:10">
      <c r="A17" s="18" t="s">
        <v>56</v>
      </c>
      <c r="B17" s="19" t="s">
        <v>15</v>
      </c>
      <c r="C17" s="19" t="s">
        <v>16</v>
      </c>
      <c r="D17" s="19" t="s">
        <v>17</v>
      </c>
      <c r="E17" s="20">
        <v>1</v>
      </c>
      <c r="F17" s="20" t="s">
        <v>18</v>
      </c>
      <c r="G17" s="23">
        <v>39.3238</v>
      </c>
      <c r="H17" s="24"/>
      <c r="I17" s="24"/>
      <c r="J17" s="18" t="str">
        <f>_xlfn.DISPIMG("ID_542F04BCA0FC4D878D56C36711ADEFF7",1)</f>
        <v>=DISPIMG("ID_542F04BCA0FC4D878D56C36711ADEFF7",1)</v>
      </c>
    </row>
    <row r="18" s="3" customFormat="1" ht="41" customHeight="1" spans="1:10">
      <c r="A18" s="18" t="s">
        <v>57</v>
      </c>
      <c r="B18" s="19" t="s">
        <v>58</v>
      </c>
      <c r="C18" s="19" t="s">
        <v>59</v>
      </c>
      <c r="D18" s="19" t="s">
        <v>60</v>
      </c>
      <c r="E18" s="20">
        <v>2</v>
      </c>
      <c r="F18" s="20" t="s">
        <v>18</v>
      </c>
      <c r="G18" s="23">
        <v>145.5</v>
      </c>
      <c r="H18" s="24"/>
      <c r="I18" s="24"/>
      <c r="J18" s="18" t="str">
        <f>_xlfn.DISPIMG("ID_7634A0FD17D743F28E03AC1C99E97E29",1)</f>
        <v>=DISPIMG("ID_7634A0FD17D743F28E03AC1C99E97E29",1)</v>
      </c>
    </row>
    <row r="19" s="3" customFormat="1" customHeight="1" spans="1:10">
      <c r="A19" s="18" t="s">
        <v>61</v>
      </c>
      <c r="B19" s="19" t="s">
        <v>62</v>
      </c>
      <c r="C19" s="19" t="s">
        <v>63</v>
      </c>
      <c r="D19" s="19" t="s">
        <v>64</v>
      </c>
      <c r="E19" s="20">
        <v>1</v>
      </c>
      <c r="F19" s="20" t="s">
        <v>18</v>
      </c>
      <c r="G19" s="23">
        <v>1746</v>
      </c>
      <c r="H19" s="24"/>
      <c r="I19" s="24"/>
      <c r="J19" s="18" t="str">
        <f>_xlfn.DISPIMG("ID_6EFAF91B1C0D43D48C04EAE86D4731B5",1)</f>
        <v>=DISPIMG("ID_6EFAF91B1C0D43D48C04EAE86D4731B5",1)</v>
      </c>
    </row>
    <row r="20" s="3" customFormat="1" ht="80" customHeight="1" spans="1:10">
      <c r="A20" s="18" t="s">
        <v>65</v>
      </c>
      <c r="B20" s="19" t="s">
        <v>66</v>
      </c>
      <c r="C20" s="19" t="s">
        <v>67</v>
      </c>
      <c r="D20" s="19" t="s">
        <v>68</v>
      </c>
      <c r="E20" s="20">
        <v>4</v>
      </c>
      <c r="F20" s="20" t="s">
        <v>18</v>
      </c>
      <c r="G20" s="23">
        <v>941.18421</v>
      </c>
      <c r="H20" s="24"/>
      <c r="I20" s="24"/>
      <c r="J20" s="18" t="str">
        <f>_xlfn.DISPIMG("ID_B439462FE74C4BBCBF051EDA51CA7949",1)</f>
        <v>=DISPIMG("ID_B439462FE74C4BBCBF051EDA51CA7949",1)</v>
      </c>
    </row>
    <row r="21" s="3" customFormat="1" ht="78" customHeight="1" spans="1:10">
      <c r="A21" s="18" t="s">
        <v>69</v>
      </c>
      <c r="B21" s="19" t="s">
        <v>70</v>
      </c>
      <c r="C21" s="19" t="s">
        <v>71</v>
      </c>
      <c r="D21" s="19" t="s">
        <v>68</v>
      </c>
      <c r="E21" s="20">
        <v>2</v>
      </c>
      <c r="F21" s="20" t="s">
        <v>18</v>
      </c>
      <c r="G21" s="23">
        <v>937.02</v>
      </c>
      <c r="H21" s="24"/>
      <c r="I21" s="24"/>
      <c r="J21" s="18" t="str">
        <f>_xlfn.DISPIMG("ID_8B636995ABFA4A4B857B07DBA6F9B542",1)</f>
        <v>=DISPIMG("ID_8B636995ABFA4A4B857B07DBA6F9B542",1)</v>
      </c>
    </row>
    <row r="22" s="3" customFormat="1" ht="66" customHeight="1" spans="1:10">
      <c r="A22" s="18" t="s">
        <v>72</v>
      </c>
      <c r="B22" s="19" t="s">
        <v>28</v>
      </c>
      <c r="C22" s="19" t="s">
        <v>71</v>
      </c>
      <c r="D22" s="19" t="s">
        <v>30</v>
      </c>
      <c r="E22" s="20">
        <v>1</v>
      </c>
      <c r="F22" s="20" t="s">
        <v>18</v>
      </c>
      <c r="G22" s="23">
        <v>1026.16882</v>
      </c>
      <c r="H22" s="24"/>
      <c r="I22" s="24"/>
      <c r="J22" s="18" t="str">
        <f>_xlfn.DISPIMG("ID_4FC95B1AD3734246935E8E90F396169B",1)</f>
        <v>=DISPIMG("ID_4FC95B1AD3734246935E8E90F396169B",1)</v>
      </c>
    </row>
    <row r="23" s="3" customFormat="1" ht="66" customHeight="1" spans="1:10">
      <c r="A23" s="18" t="s">
        <v>73</v>
      </c>
      <c r="B23" s="19" t="s">
        <v>74</v>
      </c>
      <c r="C23" s="19" t="s">
        <v>44</v>
      </c>
      <c r="D23" s="19" t="s">
        <v>75</v>
      </c>
      <c r="E23" s="20">
        <v>1</v>
      </c>
      <c r="F23" s="20" t="s">
        <v>18</v>
      </c>
      <c r="G23" s="23">
        <v>1228.6699</v>
      </c>
      <c r="H23" s="24"/>
      <c r="I23" s="24"/>
      <c r="J23" s="18" t="str">
        <f>_xlfn.DISPIMG("ID_B4A503313F8A49149B8DD946F90765BF",1)</f>
        <v>=DISPIMG("ID_B4A503313F8A49149B8DD946F90765BF",1)</v>
      </c>
    </row>
    <row r="24" s="3" customFormat="1" ht="78" customHeight="1" spans="1:10">
      <c r="A24" s="18" t="s">
        <v>76</v>
      </c>
      <c r="B24" s="19" t="s">
        <v>77</v>
      </c>
      <c r="C24" s="19" t="s">
        <v>78</v>
      </c>
      <c r="D24" s="19" t="s">
        <v>79</v>
      </c>
      <c r="E24" s="20">
        <v>1</v>
      </c>
      <c r="F24" s="20" t="s">
        <v>18</v>
      </c>
      <c r="G24" s="23">
        <v>2489.6699</v>
      </c>
      <c r="H24" s="24"/>
      <c r="I24" s="24"/>
      <c r="J24" s="18" t="str">
        <f>_xlfn.DISPIMG("ID_883CF53D57A54F7F8C8AABCB69984B09",1)</f>
        <v>=DISPIMG("ID_883CF53D57A54F7F8C8AABCB69984B09",1)</v>
      </c>
    </row>
    <row r="25" s="3" customFormat="1" ht="89" customHeight="1" spans="1:10">
      <c r="A25" s="18" t="s">
        <v>80</v>
      </c>
      <c r="B25" s="19" t="s">
        <v>81</v>
      </c>
      <c r="C25" s="19" t="s">
        <v>82</v>
      </c>
      <c r="D25" s="19" t="s">
        <v>83</v>
      </c>
      <c r="E25" s="20">
        <v>1</v>
      </c>
      <c r="F25" s="20" t="s">
        <v>18</v>
      </c>
      <c r="G25" s="23">
        <v>1344.42</v>
      </c>
      <c r="H25" s="24"/>
      <c r="I25" s="24"/>
      <c r="J25" s="18" t="str">
        <f>_xlfn.DISPIMG("ID_22D107C5D8C64EF7BE73C20EC15AC786",1)</f>
        <v>=DISPIMG("ID_22D107C5D8C64EF7BE73C20EC15AC786",1)</v>
      </c>
    </row>
    <row r="26" s="3" customFormat="1" ht="12" spans="1:10">
      <c r="A26" s="18" t="s">
        <v>84</v>
      </c>
      <c r="B26" s="19" t="s">
        <v>85</v>
      </c>
      <c r="C26" s="19" t="s">
        <v>13</v>
      </c>
      <c r="D26" s="19"/>
      <c r="E26" s="20" t="s">
        <v>13</v>
      </c>
      <c r="F26" s="20"/>
      <c r="G26" s="23"/>
      <c r="H26" s="24"/>
      <c r="I26" s="24"/>
      <c r="J26" s="18"/>
    </row>
    <row r="27" s="3" customFormat="1" ht="48" spans="1:10">
      <c r="A27" s="18" t="s">
        <v>86</v>
      </c>
      <c r="B27" s="19" t="s">
        <v>15</v>
      </c>
      <c r="C27" s="19" t="s">
        <v>16</v>
      </c>
      <c r="D27" s="19" t="s">
        <v>17</v>
      </c>
      <c r="E27" s="20">
        <v>2</v>
      </c>
      <c r="F27" s="20" t="s">
        <v>18</v>
      </c>
      <c r="G27" s="23">
        <v>39.3238</v>
      </c>
      <c r="H27" s="24"/>
      <c r="I27" s="24"/>
      <c r="J27" s="18" t="str">
        <f>_xlfn.DISPIMG("ID_13FF7EEF63F8410DBE602F9FA1B1ADB5",1)</f>
        <v>=DISPIMG("ID_13FF7EEF63F8410DBE602F9FA1B1ADB5",1)</v>
      </c>
    </row>
    <row r="28" s="3" customFormat="1" ht="44" customHeight="1" spans="1:10">
      <c r="A28" s="18" t="s">
        <v>87</v>
      </c>
      <c r="B28" s="19" t="s">
        <v>88</v>
      </c>
      <c r="C28" s="19" t="s">
        <v>89</v>
      </c>
      <c r="D28" s="19" t="s">
        <v>90</v>
      </c>
      <c r="E28" s="20">
        <v>2</v>
      </c>
      <c r="F28" s="20" t="s">
        <v>18</v>
      </c>
      <c r="G28" s="23">
        <v>876.88</v>
      </c>
      <c r="H28" s="24"/>
      <c r="I28" s="24"/>
      <c r="J28" s="18" t="str">
        <f>_xlfn.DISPIMG("ID_EA96E58E29CB487AB6667277F4CDA2C5",1)</f>
        <v>=DISPIMG("ID_EA96E58E29CB487AB6667277F4CDA2C5",1)</v>
      </c>
    </row>
    <row r="29" s="3" customFormat="1" ht="280" customHeight="1" spans="1:10">
      <c r="A29" s="18" t="s">
        <v>91</v>
      </c>
      <c r="B29" s="19" t="s">
        <v>92</v>
      </c>
      <c r="C29" s="19" t="s">
        <v>93</v>
      </c>
      <c r="D29" s="19" t="s">
        <v>94</v>
      </c>
      <c r="E29" s="20">
        <v>2</v>
      </c>
      <c r="F29" s="20" t="s">
        <v>18</v>
      </c>
      <c r="G29" s="23">
        <v>17266</v>
      </c>
      <c r="H29" s="24"/>
      <c r="I29" s="24"/>
      <c r="J29" s="18" t="str">
        <f>_xlfn.DISPIMG("ID_AFA6F4B78A0447A5B31E86C7C86DF07A",1)</f>
        <v>=DISPIMG("ID_AFA6F4B78A0447A5B31E86C7C86DF07A",1)</v>
      </c>
    </row>
    <row r="30" s="3" customFormat="1" ht="195" customHeight="1" spans="1:10">
      <c r="A30" s="18" t="s">
        <v>95</v>
      </c>
      <c r="B30" s="19" t="s">
        <v>96</v>
      </c>
      <c r="C30" s="19" t="s">
        <v>97</v>
      </c>
      <c r="D30" s="19" t="s">
        <v>98</v>
      </c>
      <c r="E30" s="20">
        <v>2</v>
      </c>
      <c r="F30" s="20" t="s">
        <v>18</v>
      </c>
      <c r="G30" s="23">
        <v>11446</v>
      </c>
      <c r="H30" s="24"/>
      <c r="I30" s="24"/>
      <c r="J30" s="18" t="str">
        <f>_xlfn.DISPIMG("ID_7D9E2CD816F44B64B185E4E7BCC9F702",1)</f>
        <v>=DISPIMG("ID_7D9E2CD816F44B64B185E4E7BCC9F702",1)</v>
      </c>
    </row>
    <row r="31" s="3" customFormat="1" ht="66" customHeight="1" spans="1:10">
      <c r="A31" s="18" t="s">
        <v>99</v>
      </c>
      <c r="B31" s="19" t="s">
        <v>28</v>
      </c>
      <c r="C31" s="19" t="s">
        <v>100</v>
      </c>
      <c r="D31" s="19" t="s">
        <v>30</v>
      </c>
      <c r="E31" s="20">
        <v>4</v>
      </c>
      <c r="F31" s="20" t="s">
        <v>18</v>
      </c>
      <c r="G31" s="23">
        <v>1479.25</v>
      </c>
      <c r="H31" s="24"/>
      <c r="I31" s="24"/>
      <c r="J31" s="18" t="str">
        <f>_xlfn.DISPIMG("ID_91D1C89B8E00479AA94EA767C89F30C8",1)</f>
        <v>=DISPIMG("ID_91D1C89B8E00479AA94EA767C89F30C8",1)</v>
      </c>
    </row>
    <row r="32" s="3" customFormat="1" ht="111" customHeight="1" spans="1:10">
      <c r="A32" s="18" t="s">
        <v>101</v>
      </c>
      <c r="B32" s="19" t="s">
        <v>102</v>
      </c>
      <c r="C32" s="19" t="s">
        <v>100</v>
      </c>
      <c r="D32" s="19" t="s">
        <v>103</v>
      </c>
      <c r="E32" s="20">
        <v>2</v>
      </c>
      <c r="F32" s="20" t="s">
        <v>18</v>
      </c>
      <c r="G32" s="23">
        <v>2505.8301</v>
      </c>
      <c r="H32" s="24"/>
      <c r="I32" s="24"/>
      <c r="J32" s="18" t="str">
        <f>_xlfn.DISPIMG("ID_6A6C30652722431EB38EB753AD2DF98A",1)</f>
        <v>=DISPIMG("ID_6A6C30652722431EB38EB753AD2DF98A",1)</v>
      </c>
    </row>
    <row r="33" s="3" customFormat="1" ht="54" customHeight="1" spans="1:10">
      <c r="A33" s="18" t="s">
        <v>104</v>
      </c>
      <c r="B33" s="19" t="s">
        <v>105</v>
      </c>
      <c r="C33" s="25" t="s">
        <v>106</v>
      </c>
      <c r="D33" s="19" t="s">
        <v>107</v>
      </c>
      <c r="E33" s="20">
        <v>1</v>
      </c>
      <c r="F33" s="20" t="s">
        <v>18</v>
      </c>
      <c r="G33" s="23">
        <v>1771.6371</v>
      </c>
      <c r="H33" s="24"/>
      <c r="I33" s="24"/>
      <c r="J33" s="18" t="str">
        <f>_xlfn.DISPIMG("ID_30AF7320F3C24EAAB572A74B141E0247",1)</f>
        <v>=DISPIMG("ID_30AF7320F3C24EAAB572A74B141E0247",1)</v>
      </c>
    </row>
    <row r="34" s="3" customFormat="1" ht="80" customHeight="1" spans="1:10">
      <c r="A34" s="18" t="s">
        <v>108</v>
      </c>
      <c r="B34" s="19" t="s">
        <v>109</v>
      </c>
      <c r="C34" s="19" t="s">
        <v>71</v>
      </c>
      <c r="D34" s="19" t="s">
        <v>68</v>
      </c>
      <c r="E34" s="20">
        <v>1</v>
      </c>
      <c r="F34" s="20" t="s">
        <v>18</v>
      </c>
      <c r="G34" s="23">
        <v>1428.6451</v>
      </c>
      <c r="H34" s="24"/>
      <c r="I34" s="24"/>
      <c r="J34" s="18" t="str">
        <f>_xlfn.DISPIMG("ID_FCC2D3BF0F664D4BAF4CB14020A908B1",1)</f>
        <v>=DISPIMG("ID_FCC2D3BF0F664D4BAF4CB14020A908B1",1)</v>
      </c>
    </row>
    <row r="35" s="3" customFormat="1" ht="96" customHeight="1" spans="1:10">
      <c r="A35" s="18" t="s">
        <v>110</v>
      </c>
      <c r="B35" s="19" t="s">
        <v>111</v>
      </c>
      <c r="C35" s="19" t="s">
        <v>112</v>
      </c>
      <c r="D35" s="19" t="s">
        <v>113</v>
      </c>
      <c r="E35" s="20">
        <v>1</v>
      </c>
      <c r="F35" s="20" t="s">
        <v>18</v>
      </c>
      <c r="G35" s="23">
        <v>2023.42</v>
      </c>
      <c r="H35" s="24"/>
      <c r="I35" s="24"/>
      <c r="J35" s="18" t="str">
        <f>_xlfn.DISPIMG("ID_63329F71B8784178BAB18EF5356DE991",1)</f>
        <v>=DISPIMG("ID_63329F71B8784178BAB18EF5356DE991",1)</v>
      </c>
    </row>
    <row r="36" s="3" customFormat="1" ht="120" customHeight="1" spans="1:10">
      <c r="A36" s="18" t="s">
        <v>114</v>
      </c>
      <c r="B36" s="19" t="s">
        <v>115</v>
      </c>
      <c r="C36" s="19" t="s">
        <v>116</v>
      </c>
      <c r="D36" s="19" t="s">
        <v>117</v>
      </c>
      <c r="E36" s="20">
        <v>1</v>
      </c>
      <c r="F36" s="20" t="s">
        <v>18</v>
      </c>
      <c r="G36" s="23">
        <v>5014.9</v>
      </c>
      <c r="H36" s="24"/>
      <c r="I36" s="24"/>
      <c r="J36" s="18" t="str">
        <f>_xlfn.DISPIMG("ID_AF2BB63477C341C0BC3235C0C213FB22",1)</f>
        <v>=DISPIMG("ID_AF2BB63477C341C0BC3235C0C213FB22",1)</v>
      </c>
    </row>
    <row r="37" s="3" customFormat="1" ht="69" customHeight="1" spans="1:10">
      <c r="A37" s="18" t="s">
        <v>118</v>
      </c>
      <c r="B37" s="19" t="s">
        <v>74</v>
      </c>
      <c r="C37" s="19" t="s">
        <v>119</v>
      </c>
      <c r="D37" s="19" t="s">
        <v>75</v>
      </c>
      <c r="E37" s="20">
        <v>2</v>
      </c>
      <c r="F37" s="20" t="s">
        <v>18</v>
      </c>
      <c r="G37" s="23">
        <v>1072.82</v>
      </c>
      <c r="H37" s="24"/>
      <c r="I37" s="24"/>
      <c r="J37" s="18" t="str">
        <f>_xlfn.DISPIMG("ID_345F8FCC4DE549328CB82B49A602F4E9",1)</f>
        <v>=DISPIMG("ID_345F8FCC4DE549328CB82B49A602F4E9",1)</v>
      </c>
    </row>
    <row r="38" s="3" customFormat="1" ht="12" spans="1:10">
      <c r="A38" s="18" t="s">
        <v>120</v>
      </c>
      <c r="B38" s="19" t="s">
        <v>121</v>
      </c>
      <c r="C38" s="19" t="s">
        <v>13</v>
      </c>
      <c r="D38" s="19"/>
      <c r="E38" s="20" t="s">
        <v>13</v>
      </c>
      <c r="F38" s="20"/>
      <c r="G38" s="23"/>
      <c r="H38" s="24"/>
      <c r="I38" s="24"/>
      <c r="J38" s="18"/>
    </row>
    <row r="39" s="3" customFormat="1" ht="54" customHeight="1" spans="1:10">
      <c r="A39" s="18" t="s">
        <v>122</v>
      </c>
      <c r="B39" s="19" t="s">
        <v>15</v>
      </c>
      <c r="C39" s="19" t="s">
        <v>16</v>
      </c>
      <c r="D39" s="19" t="s">
        <v>17</v>
      </c>
      <c r="E39" s="20">
        <v>1</v>
      </c>
      <c r="F39" s="20" t="s">
        <v>18</v>
      </c>
      <c r="G39" s="23">
        <v>39.3238</v>
      </c>
      <c r="H39" s="24"/>
      <c r="I39" s="24"/>
      <c r="J39" s="18" t="str">
        <f>_xlfn.DISPIMG("ID_5BCB81D8A6214514B2711C7B88B22CEE",1)</f>
        <v>=DISPIMG("ID_5BCB81D8A6214514B2711C7B88B22CEE",1)</v>
      </c>
    </row>
    <row r="40" s="3" customFormat="1" ht="79" customHeight="1" spans="1:10">
      <c r="A40" s="18" t="s">
        <v>123</v>
      </c>
      <c r="B40" s="19" t="s">
        <v>124</v>
      </c>
      <c r="C40" s="19" t="s">
        <v>125</v>
      </c>
      <c r="D40" s="19" t="s">
        <v>68</v>
      </c>
      <c r="E40" s="20">
        <v>1</v>
      </c>
      <c r="F40" s="20" t="s">
        <v>18</v>
      </c>
      <c r="G40" s="23">
        <v>795.0896</v>
      </c>
      <c r="H40" s="24"/>
      <c r="I40" s="24"/>
      <c r="J40" s="18" t="str">
        <f>_xlfn.DISPIMG("ID_D2A0EC18CCED4810A9E9392FFD514A6D",1)</f>
        <v>=DISPIMG("ID_D2A0EC18CCED4810A9E9392FFD514A6D",1)</v>
      </c>
    </row>
    <row r="41" s="3" customFormat="1" ht="12" spans="1:10">
      <c r="A41" s="18" t="s">
        <v>126</v>
      </c>
      <c r="B41" s="19" t="s">
        <v>127</v>
      </c>
      <c r="C41" s="19" t="s">
        <v>13</v>
      </c>
      <c r="D41" s="19"/>
      <c r="E41" s="20" t="s">
        <v>13</v>
      </c>
      <c r="F41" s="20"/>
      <c r="G41" s="23"/>
      <c r="H41" s="24"/>
      <c r="I41" s="24"/>
      <c r="J41" s="18"/>
    </row>
    <row r="42" s="3" customFormat="1" ht="53" customHeight="1" spans="1:10">
      <c r="A42" s="18" t="s">
        <v>128</v>
      </c>
      <c r="B42" s="19" t="s">
        <v>15</v>
      </c>
      <c r="C42" s="19" t="s">
        <v>16</v>
      </c>
      <c r="D42" s="19" t="s">
        <v>17</v>
      </c>
      <c r="E42" s="20">
        <v>1</v>
      </c>
      <c r="F42" s="20" t="s">
        <v>18</v>
      </c>
      <c r="G42" s="23">
        <v>39.3238</v>
      </c>
      <c r="H42" s="24"/>
      <c r="I42" s="24"/>
      <c r="J42" s="18" t="str">
        <f>_xlfn.DISPIMG("ID_3DC35CE2C5DF422A8D4B78025C55B9E6",1)</f>
        <v>=DISPIMG("ID_3DC35CE2C5DF422A8D4B78025C55B9E6",1)</v>
      </c>
    </row>
    <row r="43" s="3" customFormat="1" ht="39" customHeight="1" spans="1:10">
      <c r="A43" s="18" t="s">
        <v>129</v>
      </c>
      <c r="B43" s="19" t="s">
        <v>58</v>
      </c>
      <c r="C43" s="19" t="s">
        <v>59</v>
      </c>
      <c r="D43" s="19" t="s">
        <v>60</v>
      </c>
      <c r="E43" s="20">
        <v>3</v>
      </c>
      <c r="F43" s="20" t="s">
        <v>18</v>
      </c>
      <c r="G43" s="23">
        <v>213.4</v>
      </c>
      <c r="H43" s="24"/>
      <c r="I43" s="24"/>
      <c r="J43" s="18" t="str">
        <f>_xlfn.DISPIMG("ID_C947B671FAE841158572B68C0D625D96",1)</f>
        <v>=DISPIMG("ID_C947B671FAE841158572B68C0D625D96",1)</v>
      </c>
    </row>
    <row r="44" s="3" customFormat="1" ht="66" customHeight="1" spans="1:10">
      <c r="A44" s="18" t="s">
        <v>130</v>
      </c>
      <c r="B44" s="19" t="s">
        <v>28</v>
      </c>
      <c r="C44" s="19" t="s">
        <v>131</v>
      </c>
      <c r="D44" s="19" t="s">
        <v>30</v>
      </c>
      <c r="E44" s="20">
        <v>2</v>
      </c>
      <c r="F44" s="20" t="s">
        <v>18</v>
      </c>
      <c r="G44" s="23">
        <v>2505.8301</v>
      </c>
      <c r="H44" s="24"/>
      <c r="I44" s="24"/>
      <c r="J44" s="18" t="str">
        <f>_xlfn.DISPIMG("ID_8B71CFF9747244F0A65DFC61CE68D8EC",1)</f>
        <v>=DISPIMG("ID_8B71CFF9747244F0A65DFC61CE68D8EC",1)</v>
      </c>
    </row>
    <row r="45" s="3" customFormat="1" ht="82" customHeight="1" spans="1:10">
      <c r="A45" s="18" t="s">
        <v>132</v>
      </c>
      <c r="B45" s="19" t="s">
        <v>109</v>
      </c>
      <c r="C45" s="19" t="s">
        <v>71</v>
      </c>
      <c r="D45" s="19" t="s">
        <v>68</v>
      </c>
      <c r="E45" s="20">
        <v>1</v>
      </c>
      <c r="F45" s="20" t="s">
        <v>18</v>
      </c>
      <c r="G45" s="23">
        <v>1428.6451</v>
      </c>
      <c r="H45" s="24"/>
      <c r="I45" s="24"/>
      <c r="J45" s="18" t="str">
        <f>_xlfn.DISPIMG("ID_FE9864FEE8484EEF97AD8183FD861B01",1)</f>
        <v>=DISPIMG("ID_FE9864FEE8484EEF97AD8183FD861B01",1)</v>
      </c>
    </row>
    <row r="46" s="3" customFormat="1" ht="75" customHeight="1" spans="1:10">
      <c r="A46" s="18" t="s">
        <v>133</v>
      </c>
      <c r="B46" s="19" t="s">
        <v>134</v>
      </c>
      <c r="C46" s="19" t="s">
        <v>135</v>
      </c>
      <c r="D46" s="19" t="s">
        <v>136</v>
      </c>
      <c r="E46" s="20">
        <v>1</v>
      </c>
      <c r="F46" s="20" t="s">
        <v>18</v>
      </c>
      <c r="G46" s="23">
        <v>2231</v>
      </c>
      <c r="H46" s="24"/>
      <c r="I46" s="24"/>
      <c r="J46" s="18" t="str">
        <f>_xlfn.DISPIMG("ID_9EDA36B3A98749B1B463528691E922BE",1)</f>
        <v>=DISPIMG("ID_9EDA36B3A98749B1B463528691E922BE",1)</v>
      </c>
    </row>
    <row r="47" s="3" customFormat="1" ht="51" customHeight="1" spans="1:10">
      <c r="A47" s="18" t="s">
        <v>137</v>
      </c>
      <c r="B47" s="19" t="s">
        <v>138</v>
      </c>
      <c r="C47" s="19" t="s">
        <v>139</v>
      </c>
      <c r="D47" s="19" t="s">
        <v>140</v>
      </c>
      <c r="E47" s="20">
        <v>3</v>
      </c>
      <c r="F47" s="20" t="s">
        <v>18</v>
      </c>
      <c r="G47" s="23">
        <v>1780.7551</v>
      </c>
      <c r="H47" s="24"/>
      <c r="I47" s="24"/>
      <c r="J47" s="30" t="str">
        <f>_xlfn.DISPIMG("ID_E87A81881BD04E2097671342B0C468A0",1)</f>
        <v>=DISPIMG("ID_E87A81881BD04E2097671342B0C468A0",1)</v>
      </c>
    </row>
    <row r="48" s="3" customFormat="1" ht="108" customHeight="1" spans="1:10">
      <c r="A48" s="18" t="s">
        <v>141</v>
      </c>
      <c r="B48" s="19" t="s">
        <v>142</v>
      </c>
      <c r="C48" s="19" t="s">
        <v>131</v>
      </c>
      <c r="D48" s="19" t="s">
        <v>143</v>
      </c>
      <c r="E48" s="20">
        <v>3</v>
      </c>
      <c r="F48" s="20" t="s">
        <v>18</v>
      </c>
      <c r="G48" s="23">
        <v>2718.5511</v>
      </c>
      <c r="H48" s="24"/>
      <c r="I48" s="24"/>
      <c r="J48" s="18" t="str">
        <f>_xlfn.DISPIMG("ID_12F886CF3F3642AAAF5BA1CCE5AC5055",1)</f>
        <v>=DISPIMG("ID_12F886CF3F3642AAAF5BA1CCE5AC5055",1)</v>
      </c>
    </row>
    <row r="49" s="3" customFormat="1" ht="62" customHeight="1" spans="1:10">
      <c r="A49" s="18" t="s">
        <v>144</v>
      </c>
      <c r="B49" s="19" t="s">
        <v>28</v>
      </c>
      <c r="C49" s="19" t="s">
        <v>71</v>
      </c>
      <c r="D49" s="19" t="s">
        <v>30</v>
      </c>
      <c r="E49" s="20">
        <v>2</v>
      </c>
      <c r="F49" s="20" t="s">
        <v>18</v>
      </c>
      <c r="G49" s="23">
        <v>1026.16882</v>
      </c>
      <c r="H49" s="24"/>
      <c r="I49" s="24"/>
      <c r="J49" s="18" t="str">
        <f>_xlfn.DISPIMG("ID_B9B6727189DE468C8BC53E36260F11C0",1)</f>
        <v>=DISPIMG("ID_B9B6727189DE468C8BC53E36260F11C0",1)</v>
      </c>
    </row>
    <row r="50" s="3" customFormat="1" ht="12" spans="1:10">
      <c r="A50" s="18" t="s">
        <v>145</v>
      </c>
      <c r="B50" s="19" t="s">
        <v>146</v>
      </c>
      <c r="C50" s="19" t="s">
        <v>13</v>
      </c>
      <c r="D50" s="19"/>
      <c r="E50" s="20" t="s">
        <v>13</v>
      </c>
      <c r="F50" s="20"/>
      <c r="G50" s="23"/>
      <c r="H50" s="24"/>
      <c r="I50" s="24"/>
      <c r="J50" s="18"/>
    </row>
    <row r="51" s="3" customFormat="1" ht="51" customHeight="1" spans="1:10">
      <c r="A51" s="18" t="s">
        <v>147</v>
      </c>
      <c r="B51" s="19" t="s">
        <v>15</v>
      </c>
      <c r="C51" s="19" t="s">
        <v>16</v>
      </c>
      <c r="D51" s="19" t="s">
        <v>17</v>
      </c>
      <c r="E51" s="20">
        <v>1</v>
      </c>
      <c r="F51" s="20" t="s">
        <v>18</v>
      </c>
      <c r="G51" s="23">
        <v>39.3238</v>
      </c>
      <c r="H51" s="24"/>
      <c r="I51" s="24"/>
      <c r="J51" s="18" t="str">
        <f>_xlfn.DISPIMG("ID_C0857A4959AD40E79EC8534CEF5DFB33",1)</f>
        <v>=DISPIMG("ID_C0857A4959AD40E79EC8534CEF5DFB33",1)</v>
      </c>
    </row>
    <row r="52" s="3" customFormat="1" ht="38" customHeight="1" spans="1:10">
      <c r="A52" s="18" t="s">
        <v>148</v>
      </c>
      <c r="B52" s="19" t="s">
        <v>58</v>
      </c>
      <c r="C52" s="19" t="s">
        <v>59</v>
      </c>
      <c r="D52" s="19" t="s">
        <v>60</v>
      </c>
      <c r="E52" s="20">
        <v>2</v>
      </c>
      <c r="F52" s="20" t="s">
        <v>18</v>
      </c>
      <c r="G52" s="23">
        <v>213.4</v>
      </c>
      <c r="H52" s="24"/>
      <c r="I52" s="24"/>
      <c r="J52" s="18" t="str">
        <f>_xlfn.DISPIMG("ID_064448A68196424DBF7E94E49149169E",1)</f>
        <v>=DISPIMG("ID_064448A68196424DBF7E94E49149169E",1)</v>
      </c>
    </row>
    <row r="53" s="3" customFormat="1" ht="42" customHeight="1" spans="1:10">
      <c r="A53" s="18" t="s">
        <v>149</v>
      </c>
      <c r="B53" s="19" t="s">
        <v>62</v>
      </c>
      <c r="C53" s="19" t="s">
        <v>63</v>
      </c>
      <c r="D53" s="19" t="s">
        <v>64</v>
      </c>
      <c r="E53" s="20">
        <v>1</v>
      </c>
      <c r="F53" s="20" t="s">
        <v>18</v>
      </c>
      <c r="G53" s="23">
        <v>2825.7458</v>
      </c>
      <c r="H53" s="24"/>
      <c r="I53" s="24"/>
      <c r="J53" s="18" t="str">
        <f>_xlfn.DISPIMG("ID_19E85757C5524DC7A8C88A3F9C7C6AA6",1)</f>
        <v>=DISPIMG("ID_19E85757C5524DC7A8C88A3F9C7C6AA6",1)</v>
      </c>
    </row>
    <row r="54" s="3" customFormat="1" ht="116" customHeight="1" spans="1:10">
      <c r="A54" s="18" t="s">
        <v>150</v>
      </c>
      <c r="B54" s="19" t="s">
        <v>151</v>
      </c>
      <c r="C54" s="19" t="s">
        <v>152</v>
      </c>
      <c r="D54" s="19" t="s">
        <v>153</v>
      </c>
      <c r="E54" s="20">
        <v>1</v>
      </c>
      <c r="F54" s="20" t="s">
        <v>18</v>
      </c>
      <c r="G54" s="23">
        <v>8031.6</v>
      </c>
      <c r="H54" s="24"/>
      <c r="I54" s="24"/>
      <c r="J54" s="18" t="str">
        <f>_xlfn.DISPIMG("ID_8E356848A03746839C7371BB0D07162D",1)</f>
        <v>=DISPIMG("ID_8E356848A03746839C7371BB0D07162D",1)</v>
      </c>
    </row>
    <row r="55" s="3" customFormat="1" ht="77" customHeight="1" spans="1:10">
      <c r="A55" s="18" t="s">
        <v>154</v>
      </c>
      <c r="B55" s="19" t="s">
        <v>155</v>
      </c>
      <c r="C55" s="19" t="s">
        <v>71</v>
      </c>
      <c r="D55" s="19" t="s">
        <v>156</v>
      </c>
      <c r="E55" s="20">
        <v>1</v>
      </c>
      <c r="F55" s="20" t="s">
        <v>18</v>
      </c>
      <c r="G55" s="23">
        <v>937.02</v>
      </c>
      <c r="H55" s="24"/>
      <c r="I55" s="24"/>
      <c r="J55" s="18" t="str">
        <f>_xlfn.DISPIMG("ID_F385B4D189014184A87B815EBCDBC92F",1)</f>
        <v>=DISPIMG("ID_F385B4D189014184A87B815EBCDBC92F",1)</v>
      </c>
    </row>
    <row r="56" s="3" customFormat="1" ht="79" customHeight="1" spans="1:10">
      <c r="A56" s="18" t="s">
        <v>157</v>
      </c>
      <c r="B56" s="19" t="s">
        <v>66</v>
      </c>
      <c r="C56" s="19" t="s">
        <v>67</v>
      </c>
      <c r="D56" s="19" t="s">
        <v>68</v>
      </c>
      <c r="E56" s="20">
        <v>2</v>
      </c>
      <c r="F56" s="20" t="s">
        <v>18</v>
      </c>
      <c r="G56" s="23">
        <v>941.18421</v>
      </c>
      <c r="H56" s="24"/>
      <c r="I56" s="24"/>
      <c r="J56" s="18" t="str">
        <f>_xlfn.DISPIMG("ID_B3FDEE16403D4A47AEF7A19C000952A0",1)</f>
        <v>=DISPIMG("ID_B3FDEE16403D4A47AEF7A19C000952A0",1)</v>
      </c>
    </row>
    <row r="57" s="3" customFormat="1" ht="132" customHeight="1" spans="1:10">
      <c r="A57" s="18" t="s">
        <v>158</v>
      </c>
      <c r="B57" s="19" t="s">
        <v>159</v>
      </c>
      <c r="C57" s="19" t="s">
        <v>160</v>
      </c>
      <c r="D57" s="19" t="s">
        <v>161</v>
      </c>
      <c r="E57" s="20">
        <v>2</v>
      </c>
      <c r="F57" s="20" t="s">
        <v>18</v>
      </c>
      <c r="G57" s="23">
        <v>5341.4699</v>
      </c>
      <c r="H57" s="24"/>
      <c r="I57" s="24"/>
      <c r="J57" s="18" t="str">
        <f>_xlfn.DISPIMG("ID_A5E20B23B9A94857AA2736952370450F",1)</f>
        <v>=DISPIMG("ID_A5E20B23B9A94857AA2736952370450F",1)</v>
      </c>
    </row>
    <row r="58" s="3" customFormat="1" ht="12" spans="1:10">
      <c r="A58" s="18" t="s">
        <v>162</v>
      </c>
      <c r="B58" s="18" t="s">
        <v>163</v>
      </c>
      <c r="C58" s="19"/>
      <c r="D58" s="18"/>
      <c r="E58" s="20"/>
      <c r="F58" s="20"/>
      <c r="G58" s="23"/>
      <c r="H58" s="24"/>
      <c r="I58" s="24"/>
      <c r="J58" s="18"/>
    </row>
    <row r="59" s="3" customFormat="1" ht="36.75" spans="1:10">
      <c r="A59" s="18" t="s">
        <v>164</v>
      </c>
      <c r="B59" s="19" t="s">
        <v>165</v>
      </c>
      <c r="C59" s="19" t="s">
        <v>166</v>
      </c>
      <c r="D59" s="19" t="s">
        <v>167</v>
      </c>
      <c r="E59" s="20">
        <v>6.5</v>
      </c>
      <c r="F59" s="20" t="s">
        <v>168</v>
      </c>
      <c r="G59" s="23">
        <v>814.8</v>
      </c>
      <c r="H59" s="24"/>
      <c r="I59" s="24"/>
      <c r="J59" s="18" t="str">
        <f>_xlfn.DISPIMG("ID_0FF2913ABD43412BAE8195BBAFD20A9E",1)</f>
        <v>=DISPIMG("ID_0FF2913ABD43412BAE8195BBAFD20A9E",1)</v>
      </c>
    </row>
    <row r="60" s="3" customFormat="1" ht="27" spans="1:10">
      <c r="A60" s="18" t="s">
        <v>169</v>
      </c>
      <c r="B60" s="19" t="s">
        <v>170</v>
      </c>
      <c r="C60" s="19" t="s">
        <v>171</v>
      </c>
      <c r="D60" s="19" t="s">
        <v>172</v>
      </c>
      <c r="E60" s="20">
        <v>13</v>
      </c>
      <c r="F60" s="20" t="s">
        <v>173</v>
      </c>
      <c r="G60" s="23">
        <v>101.5299</v>
      </c>
      <c r="H60" s="24"/>
      <c r="I60" s="24"/>
      <c r="J60" s="18" t="str">
        <f>_xlfn.DISPIMG("ID_E1E26D1609AE43C49001BCFE343B6E21",1)</f>
        <v>=DISPIMG("ID_E1E26D1609AE43C49001BCFE343B6E21",1)</v>
      </c>
    </row>
    <row r="61" s="3" customFormat="1" ht="26.25" spans="1:10">
      <c r="A61" s="18" t="s">
        <v>174</v>
      </c>
      <c r="B61" s="19" t="s">
        <v>175</v>
      </c>
      <c r="C61" s="19" t="s">
        <v>176</v>
      </c>
      <c r="D61" s="19" t="s">
        <v>172</v>
      </c>
      <c r="E61" s="20">
        <v>6.5</v>
      </c>
      <c r="F61" s="20" t="s">
        <v>168</v>
      </c>
      <c r="G61" s="23">
        <v>388</v>
      </c>
      <c r="H61" s="24"/>
      <c r="I61" s="24"/>
      <c r="J61" s="18" t="str">
        <f>_xlfn.DISPIMG("ID_65444B486D9745E2B55A59108E38A328",1)</f>
        <v>=DISPIMG("ID_65444B486D9745E2B55A59108E38A328",1)</v>
      </c>
    </row>
    <row r="62" s="3" customFormat="1" ht="25.5" spans="1:10">
      <c r="A62" s="18" t="s">
        <v>177</v>
      </c>
      <c r="B62" s="19" t="s">
        <v>178</v>
      </c>
      <c r="C62" s="19" t="s">
        <v>179</v>
      </c>
      <c r="D62" s="19" t="s">
        <v>180</v>
      </c>
      <c r="E62" s="20">
        <v>18</v>
      </c>
      <c r="F62" s="26" t="s">
        <v>181</v>
      </c>
      <c r="G62" s="23">
        <v>258.02</v>
      </c>
      <c r="H62" s="24"/>
      <c r="I62" s="24"/>
      <c r="J62" s="18" t="str">
        <f>_xlfn.DISPIMG("ID_1158FD6101C144A2B15CAC0BA5BF8523",1)</f>
        <v>=DISPIMG("ID_1158FD6101C144A2B15CAC0BA5BF8523",1)</v>
      </c>
    </row>
    <row r="63" s="3" customFormat="1" ht="25.5" spans="1:10">
      <c r="A63" s="18" t="s">
        <v>182</v>
      </c>
      <c r="B63" s="19" t="s">
        <v>183</v>
      </c>
      <c r="C63" s="19" t="s">
        <v>179</v>
      </c>
      <c r="D63" s="19" t="s">
        <v>180</v>
      </c>
      <c r="E63" s="20">
        <v>32</v>
      </c>
      <c r="F63" s="26" t="s">
        <v>181</v>
      </c>
      <c r="G63" s="23">
        <v>258.02</v>
      </c>
      <c r="H63" s="24"/>
      <c r="I63" s="24"/>
      <c r="J63" s="18" t="str">
        <f>_xlfn.DISPIMG("ID_16F7A77D1B244E159464D8AE3DDBA06A",1)</f>
        <v>=DISPIMG("ID_16F7A77D1B244E159464D8AE3DDBA06A",1)</v>
      </c>
    </row>
    <row r="64" s="3" customFormat="1" ht="33.55" spans="1:10">
      <c r="A64" s="18" t="s">
        <v>184</v>
      </c>
      <c r="B64" s="19" t="s">
        <v>185</v>
      </c>
      <c r="C64" s="19" t="s">
        <v>186</v>
      </c>
      <c r="D64" s="19" t="s">
        <v>180</v>
      </c>
      <c r="E64" s="20">
        <v>2</v>
      </c>
      <c r="F64" s="20" t="s">
        <v>187</v>
      </c>
      <c r="G64" s="23">
        <v>665.42</v>
      </c>
      <c r="H64" s="24"/>
      <c r="I64" s="24"/>
      <c r="J64" s="18" t="str">
        <f>_xlfn.DISPIMG("ID_9DB32BF1CE8A4B499C3AD8F9A4A8CFFA",1)</f>
        <v>=DISPIMG("ID_9DB32BF1CE8A4B499C3AD8F9A4A8CFFA",1)</v>
      </c>
    </row>
    <row r="65" s="3" customFormat="1" ht="36" spans="1:10">
      <c r="A65" s="18" t="s">
        <v>188</v>
      </c>
      <c r="B65" s="19" t="s">
        <v>189</v>
      </c>
      <c r="C65" s="19" t="s">
        <v>186</v>
      </c>
      <c r="D65" s="19" t="s">
        <v>180</v>
      </c>
      <c r="E65" s="20">
        <v>4</v>
      </c>
      <c r="F65" s="20" t="s">
        <v>187</v>
      </c>
      <c r="G65" s="23">
        <v>665.42</v>
      </c>
      <c r="H65" s="24"/>
      <c r="I65" s="24"/>
      <c r="J65" s="18" t="str">
        <f>_xlfn.DISPIMG("ID_CDD998ACC87740FA8E489CB78D16804F",1)</f>
        <v>=DISPIMG("ID_CDD998ACC87740FA8E489CB78D16804F",1)</v>
      </c>
    </row>
    <row r="66" s="3" customFormat="1" ht="171" customHeight="1" spans="1:10">
      <c r="A66" s="18" t="s">
        <v>190</v>
      </c>
      <c r="B66" s="19" t="s">
        <v>191</v>
      </c>
      <c r="C66" s="19" t="s">
        <v>192</v>
      </c>
      <c r="D66" s="19" t="s">
        <v>193</v>
      </c>
      <c r="E66" s="20">
        <v>1</v>
      </c>
      <c r="F66" s="20" t="s">
        <v>18</v>
      </c>
      <c r="G66" s="23">
        <v>12993.15</v>
      </c>
      <c r="H66" s="24"/>
      <c r="I66" s="24"/>
      <c r="J66" s="18" t="str">
        <f>_xlfn.DISPIMG("ID_619B4535C7DD4FDDBEEB286C50E86EEF",1)</f>
        <v>=DISPIMG("ID_619B4535C7DD4FDDBEEB286C50E86EEF",1)</v>
      </c>
    </row>
    <row r="67" s="3" customFormat="1" ht="206" customHeight="1" spans="1:10">
      <c r="A67" s="18" t="s">
        <v>194</v>
      </c>
      <c r="B67" s="19" t="s">
        <v>195</v>
      </c>
      <c r="C67" s="19" t="s">
        <v>196</v>
      </c>
      <c r="D67" s="19" t="s">
        <v>197</v>
      </c>
      <c r="E67" s="20">
        <v>1</v>
      </c>
      <c r="F67" s="20" t="s">
        <v>18</v>
      </c>
      <c r="G67" s="23">
        <v>6654.2</v>
      </c>
      <c r="H67" s="24"/>
      <c r="I67" s="24"/>
      <c r="J67" s="18" t="str">
        <f>_xlfn.DISPIMG("ID_AFA77C387AA447EDB72CEB98261174C5",1)</f>
        <v>=DISPIMG("ID_AFA77C387AA447EDB72CEB98261174C5",1)</v>
      </c>
    </row>
    <row r="68" s="3" customFormat="1" ht="90" customHeight="1" spans="1:10">
      <c r="A68" s="18" t="s">
        <v>198</v>
      </c>
      <c r="B68" s="19" t="s">
        <v>199</v>
      </c>
      <c r="C68" s="19" t="s">
        <v>200</v>
      </c>
      <c r="D68" s="19" t="s">
        <v>201</v>
      </c>
      <c r="E68" s="20">
        <v>1</v>
      </c>
      <c r="F68" s="20" t="s">
        <v>202</v>
      </c>
      <c r="G68" s="23">
        <v>1901.2</v>
      </c>
      <c r="H68" s="24"/>
      <c r="I68" s="24"/>
      <c r="J68" s="18" t="str">
        <f>_xlfn.DISPIMG("ID_09926784AFC0496B91368BBD0F741420",1)</f>
        <v>=DISPIMG("ID_09926784AFC0496B91368BBD0F741420",1)</v>
      </c>
    </row>
    <row r="69" s="3" customFormat="1" ht="30.75" spans="1:10">
      <c r="A69" s="18" t="s">
        <v>203</v>
      </c>
      <c r="B69" s="19" t="s">
        <v>204</v>
      </c>
      <c r="C69" s="19" t="s">
        <v>186</v>
      </c>
      <c r="D69" s="19" t="s">
        <v>205</v>
      </c>
      <c r="E69" s="20">
        <v>2</v>
      </c>
      <c r="F69" s="20" t="s">
        <v>202</v>
      </c>
      <c r="G69" s="23">
        <v>543.2</v>
      </c>
      <c r="H69" s="24"/>
      <c r="I69" s="24"/>
      <c r="J69" s="18" t="str">
        <f>_xlfn.DISPIMG("ID_4C9D02E077D94D5F9E2BD216BFD48DE7",1)</f>
        <v>=DISPIMG("ID_4C9D02E077D94D5F9E2BD216BFD48DE7",1)</v>
      </c>
    </row>
    <row r="70" s="3" customFormat="1" ht="23.25" spans="1:10">
      <c r="A70" s="18" t="s">
        <v>206</v>
      </c>
      <c r="B70" s="19" t="s">
        <v>207</v>
      </c>
      <c r="C70" s="19" t="s">
        <v>186</v>
      </c>
      <c r="D70" s="19" t="s">
        <v>208</v>
      </c>
      <c r="E70" s="20">
        <v>1</v>
      </c>
      <c r="F70" s="20" t="s">
        <v>209</v>
      </c>
      <c r="G70" s="23">
        <v>95.06</v>
      </c>
      <c r="H70" s="24"/>
      <c r="I70" s="24"/>
      <c r="J70" s="18" t="str">
        <f>_xlfn.DISPIMG("ID_DBFAEAC491784949860929DF9609A758",1)</f>
        <v>=DISPIMG("ID_DBFAEAC491784949860929DF9609A758",1)</v>
      </c>
    </row>
    <row r="71" s="3" customFormat="1" ht="34.25" spans="1:10">
      <c r="A71" s="18" t="s">
        <v>210</v>
      </c>
      <c r="B71" s="19" t="s">
        <v>211</v>
      </c>
      <c r="C71" s="19" t="s">
        <v>186</v>
      </c>
      <c r="D71" s="19" t="s">
        <v>212</v>
      </c>
      <c r="E71" s="20">
        <v>1</v>
      </c>
      <c r="F71" s="20" t="s">
        <v>209</v>
      </c>
      <c r="G71" s="23">
        <v>814.8</v>
      </c>
      <c r="H71" s="24"/>
      <c r="I71" s="24"/>
      <c r="J71" s="18" t="str">
        <f>_xlfn.DISPIMG("ID_98F3A9679F674A0DA78DC57C1804BFC0",1)</f>
        <v>=DISPIMG("ID_98F3A9679F674A0DA78DC57C1804BFC0",1)</v>
      </c>
    </row>
    <row r="72" s="3" customFormat="1" ht="12" spans="1:10">
      <c r="A72" s="18" t="s">
        <v>213</v>
      </c>
      <c r="B72" s="31" t="s">
        <v>214</v>
      </c>
      <c r="C72" s="19"/>
      <c r="D72" s="19"/>
      <c r="E72" s="20"/>
      <c r="F72" s="20"/>
      <c r="G72" s="23"/>
      <c r="H72" s="24"/>
      <c r="I72" s="24"/>
      <c r="J72" s="18"/>
    </row>
    <row r="73" s="3" customFormat="1" ht="84" spans="1:10">
      <c r="A73" s="18" t="s">
        <v>215</v>
      </c>
      <c r="B73" s="19" t="s">
        <v>216</v>
      </c>
      <c r="C73" s="19" t="s">
        <v>217</v>
      </c>
      <c r="D73" s="19" t="s">
        <v>218</v>
      </c>
      <c r="E73" s="20">
        <v>80</v>
      </c>
      <c r="F73" s="20" t="s">
        <v>202</v>
      </c>
      <c r="G73" s="23">
        <v>970</v>
      </c>
      <c r="H73" s="24"/>
      <c r="I73" s="24"/>
      <c r="J73" s="18" t="str">
        <f>_xlfn.DISPIMG("ID_2403D2C650B648E9867B0C90CCD0B60C",1)</f>
        <v>=DISPIMG("ID_2403D2C650B648E9867B0C90CCD0B60C",1)</v>
      </c>
    </row>
    <row r="74" s="3" customFormat="1" ht="12" spans="1:10">
      <c r="A74" s="18"/>
      <c r="B74" s="31" t="s">
        <v>219</v>
      </c>
      <c r="C74" s="19" t="s">
        <v>13</v>
      </c>
      <c r="D74" s="18"/>
      <c r="E74" s="20"/>
      <c r="F74" s="20"/>
      <c r="G74" s="23"/>
      <c r="H74" s="24"/>
      <c r="I74" s="24"/>
      <c r="J74" s="18"/>
    </row>
    <row r="75" s="3" customFormat="1" ht="23" customHeight="1" spans="1:10">
      <c r="A75" s="18">
        <v>1</v>
      </c>
      <c r="B75" s="19" t="s">
        <v>220</v>
      </c>
      <c r="C75" s="19"/>
      <c r="D75" s="18"/>
      <c r="E75" s="20">
        <v>1</v>
      </c>
      <c r="F75" s="20" t="s">
        <v>209</v>
      </c>
      <c r="G75" s="23">
        <v>1086.4</v>
      </c>
      <c r="H75" s="24"/>
      <c r="I75" s="24"/>
      <c r="J75" s="18"/>
    </row>
    <row r="76" s="3" customFormat="1" ht="23" customHeight="1" spans="1:10">
      <c r="A76" s="18">
        <v>2</v>
      </c>
      <c r="B76" s="19" t="s">
        <v>221</v>
      </c>
      <c r="C76" s="19"/>
      <c r="D76" s="18"/>
      <c r="E76" s="20">
        <v>1</v>
      </c>
      <c r="F76" s="20" t="s">
        <v>209</v>
      </c>
      <c r="G76" s="23">
        <v>2716</v>
      </c>
      <c r="H76" s="24"/>
      <c r="I76" s="24"/>
      <c r="J76" s="18"/>
    </row>
    <row r="77" s="3" customFormat="1" ht="23" customHeight="1" spans="1:10">
      <c r="A77" s="18">
        <v>3</v>
      </c>
      <c r="B77" s="19" t="s">
        <v>222</v>
      </c>
      <c r="C77" s="19"/>
      <c r="D77" s="18"/>
      <c r="E77" s="20">
        <v>1</v>
      </c>
      <c r="F77" s="20" t="s">
        <v>209</v>
      </c>
      <c r="G77" s="23">
        <v>1358</v>
      </c>
      <c r="H77" s="24"/>
      <c r="I77" s="24"/>
      <c r="J77" s="18"/>
    </row>
    <row r="78" s="4" customFormat="1" ht="18.75" spans="1:10">
      <c r="A78" s="32" t="s">
        <v>223</v>
      </c>
      <c r="B78" s="33"/>
      <c r="C78" s="33"/>
      <c r="D78" s="33"/>
      <c r="E78" s="33"/>
      <c r="F78" s="33"/>
      <c r="G78" s="33"/>
      <c r="H78" s="33"/>
      <c r="I78" s="33"/>
      <c r="J78" s="51"/>
    </row>
    <row r="79" s="4" customFormat="1" ht="136" customHeight="1" spans="1:10">
      <c r="A79" s="19">
        <v>1</v>
      </c>
      <c r="B79" s="19" t="s">
        <v>224</v>
      </c>
      <c r="C79" s="31"/>
      <c r="D79" s="19" t="s">
        <v>225</v>
      </c>
      <c r="E79" s="34">
        <v>8</v>
      </c>
      <c r="F79" s="34" t="s">
        <v>18</v>
      </c>
      <c r="G79" s="35">
        <v>11446</v>
      </c>
      <c r="H79" s="35"/>
      <c r="I79" s="35"/>
      <c r="J79" s="52"/>
    </row>
    <row r="80" s="4" customFormat="1" customHeight="1" spans="1:10">
      <c r="A80" s="36" t="s">
        <v>226</v>
      </c>
      <c r="B80" s="37"/>
      <c r="C80" s="37"/>
      <c r="D80" s="37"/>
      <c r="E80" s="37"/>
      <c r="F80" s="37"/>
      <c r="G80" s="37"/>
      <c r="H80" s="37"/>
      <c r="I80" s="37"/>
      <c r="J80" s="53"/>
    </row>
    <row r="81" s="5" customFormat="1" customHeight="1" spans="1:10">
      <c r="A81" s="38" t="s">
        <v>227</v>
      </c>
      <c r="B81" s="39"/>
      <c r="C81" s="40"/>
      <c r="D81" s="41"/>
      <c r="E81" s="41"/>
      <c r="F81" s="41"/>
      <c r="G81" s="41"/>
      <c r="H81" s="41"/>
      <c r="I81" s="41"/>
      <c r="J81" s="54"/>
    </row>
    <row r="82" customHeight="1" spans="1:10">
      <c r="A82" s="38" t="s">
        <v>228</v>
      </c>
      <c r="B82" s="42"/>
      <c r="C82" s="43">
        <v>379551.03</v>
      </c>
      <c r="D82" s="44"/>
      <c r="E82" s="44"/>
      <c r="F82" s="44"/>
      <c r="G82" s="44"/>
      <c r="H82" s="44"/>
      <c r="I82" s="44"/>
      <c r="J82" s="55"/>
    </row>
    <row r="83" ht="66" customHeight="1" spans="1:10">
      <c r="A83" s="45" t="s">
        <v>229</v>
      </c>
      <c r="B83" s="46"/>
      <c r="C83" s="46"/>
      <c r="D83" s="46"/>
      <c r="E83" s="46"/>
      <c r="F83" s="46"/>
      <c r="G83" s="46"/>
      <c r="H83" s="46"/>
      <c r="I83" s="46"/>
      <c r="J83" s="46"/>
    </row>
    <row r="84" customHeight="1" spans="1:10">
      <c r="A84" s="47" t="s">
        <v>230</v>
      </c>
      <c r="B84" s="48"/>
      <c r="C84" s="48"/>
      <c r="D84" s="48"/>
      <c r="E84" s="48"/>
      <c r="F84" s="48"/>
      <c r="G84" s="48"/>
      <c r="H84" s="48"/>
      <c r="I84" s="48"/>
      <c r="J84" s="56"/>
    </row>
    <row r="85" customHeight="1" spans="1:10">
      <c r="A85" s="49"/>
      <c r="B85" s="50"/>
      <c r="C85" s="50"/>
      <c r="D85" s="50"/>
      <c r="E85" s="50"/>
      <c r="F85" s="50"/>
      <c r="G85" s="50"/>
      <c r="H85" s="50"/>
      <c r="I85" s="50"/>
      <c r="J85" s="57"/>
    </row>
  </sheetData>
  <autoFilter xmlns:etc="http://www.wps.cn/officeDocument/2017/etCustomData" ref="A2:AB85" etc:filterBottomFollowUsedRange="0">
    <extLst/>
  </autoFilter>
  <mergeCells count="19">
    <mergeCell ref="A1:J1"/>
    <mergeCell ref="A78:J78"/>
    <mergeCell ref="A80:J80"/>
    <mergeCell ref="A81:B81"/>
    <mergeCell ref="C81:J81"/>
    <mergeCell ref="A82:B82"/>
    <mergeCell ref="C82:J82"/>
    <mergeCell ref="A83:J83"/>
    <mergeCell ref="A2:A3"/>
    <mergeCell ref="B2:B3"/>
    <mergeCell ref="C2:C3"/>
    <mergeCell ref="D2:D3"/>
    <mergeCell ref="E2:E3"/>
    <mergeCell ref="F2:F3"/>
    <mergeCell ref="G2:G3"/>
    <mergeCell ref="H2:H3"/>
    <mergeCell ref="I2:I3"/>
    <mergeCell ref="J2:J3"/>
    <mergeCell ref="A84:J85"/>
  </mergeCells>
  <conditionalFormatting sqref="C25:C27">
    <cfRule type="iconSet" priority="2">
      <iconSet iconSet="3Arrows">
        <cfvo type="percent" val="0"/>
        <cfvo type="percent" val="33"/>
        <cfvo type="percent" val="67"/>
      </iconSet>
    </cfRule>
  </conditionalFormatting>
  <conditionalFormatting sqref="D25:D26">
    <cfRule type="iconSet" priority="1">
      <iconSet iconSet="3Arrows">
        <cfvo type="percent" val="0"/>
        <cfvo type="percent" val="33"/>
        <cfvo type="percent" val="67"/>
      </iconSet>
    </cfRule>
  </conditionalFormatting>
  <pageMargins left="0.708333333333333" right="0.393055555555556" top="0.314583333333333" bottom="0.196527777777778" header="0.354166666666667" footer="0.156944444444444"/>
  <pageSetup paperSize="9" scale="82" orientation="landscape"/>
  <headerFooter/>
  <rowBreaks count="3" manualBreakCount="3">
    <brk id="37" max="9" man="1"/>
    <brk id="69" max="9" man="1"/>
    <brk id="85" max="16383" man="1"/>
  </rowBreaks>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包件3（厨房设备、饮水机）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凉夏、花未、、</cp:lastModifiedBy>
  <dcterms:created xsi:type="dcterms:W3CDTF">2025-03-25T00:56:00Z</dcterms:created>
  <dcterms:modified xsi:type="dcterms:W3CDTF">2025-04-17T07:06:34Z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AEE04EF2BFCE46FA8FF4CC41C19230B1_11</vt:lpwstr>
  </property>
  <property fmtid="{D5CDD505-2E9C-101B-9397-08002B2CF9AE}" pid="3" name="KSOProductBuildVer">
    <vt:lpwstr>2052-12.1.0.20784</vt:lpwstr>
  </property>
</Properties>
</file>